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chmc.sharepoint.com/sites/DevelopmentAndAssetStrategies/DS/BC Builds/06 BC Builds - Intake Package/Appendix C - Capital Budget Format for Coding/"/>
    </mc:Choice>
  </mc:AlternateContent>
  <xr:revisionPtr revIDLastSave="686" documentId="10_ncr:80_{B23E216E-F3AC-4893-B332-890BB7410021}" xr6:coauthVersionLast="47" xr6:coauthVersionMax="47" xr10:uidLastSave="{D0132897-FF4D-4B4B-B282-9999B7BF886C}"/>
  <bookViews>
    <workbookView xWindow="-24480" yWindow="975" windowWidth="21600" windowHeight="13335" firstSheet="4" activeTab="4" xr2:uid="{00000000-000D-0000-FFFF-FFFF00000000}"/>
  </bookViews>
  <sheets>
    <sheet name="Summary" sheetId="5" r:id="rId1"/>
    <sheet name="1) Capital Budget Template" sheetId="1" r:id="rId2"/>
    <sheet name="2) Operating Budget" sheetId="2" r:id="rId3"/>
    <sheet name=" AHOP ( if applicable) " sheetId="4" state="hidden" r:id="rId4"/>
    <sheet name="3) Schedule" sheetId="3" r:id="rId5"/>
    <sheet name="4) Invoice Tracking" sheetId="6" r:id="rId6"/>
  </sheets>
  <definedNames>
    <definedName name="_xlnm.Print_Area" localSheetId="5">'4) Invoice Tracking'!$A$1:$I$87</definedName>
    <definedName name="_xlnm.Print_Titles" localSheetId="1">'1) Capital Budget Template'!$4:$6</definedName>
    <definedName name="Z_041C4A21_9F9C_4A8E_82B8_3CAC3D848D57_.wvu.Cols" localSheetId="1" hidden="1">'1) Capital Budget Template'!$A:$A,'1) Capital Budget Template'!$C:$D</definedName>
    <definedName name="Z_041C4A21_9F9C_4A8E_82B8_3CAC3D848D57_.wvu.PrintTitles" localSheetId="1" hidden="1">'1) Capital Budget Template'!$4:$6</definedName>
    <definedName name="Z_041C4A21_9F9C_4A8E_82B8_3CAC3D848D57_.wvu.Rows" localSheetId="1" hidden="1">'1) Capital Budget Template'!#REF!</definedName>
    <definedName name="Z_214973C1_8D40_4D0E_B785_7092B35BF7F6_.wvu.Cols" localSheetId="3" hidden="1">' AHOP ( if applicable) '!$P:$AX</definedName>
    <definedName name="Z_214973C1_8D40_4D0E_B785_7092B35BF7F6_.wvu.Cols" localSheetId="1" hidden="1">'1) Capital Budget Template'!$A:$A,'1) Capital Budget Template'!$C:$D</definedName>
    <definedName name="Z_214973C1_8D40_4D0E_B785_7092B35BF7F6_.wvu.PrintTitles" localSheetId="1" hidden="1">'1) Capital Budget Template'!$4:$6</definedName>
    <definedName name="Z_214973C1_8D40_4D0E_B785_7092B35BF7F6_.wvu.Rows" localSheetId="3" hidden="1">' AHOP ( if applicable) '!$6:$7,' AHOP ( if applicable) '!$12:$14,' AHOP ( if applicable) '!$16:$16</definedName>
    <definedName name="Z_214973C1_8D40_4D0E_B785_7092B35BF7F6_.wvu.Rows" localSheetId="1" hidden="1">'1) Capital Budget Template'!#REF!</definedName>
    <definedName name="Z_3DCA088A_30EF_480C_B923_A007C955140F_.wvu.Cols" localSheetId="1" hidden="1">'1) Capital Budget Template'!$A:$A,'1) Capital Budget Template'!$C:$D</definedName>
    <definedName name="Z_3DCA088A_30EF_480C_B923_A007C955140F_.wvu.PrintTitles" localSheetId="1" hidden="1">'1) Capital Budget Template'!$4:$6</definedName>
    <definedName name="Z_3DCA088A_30EF_480C_B923_A007C955140F_.wvu.Rows" localSheetId="1" hidden="1">'1) Capital Budget Template'!#REF!</definedName>
    <definedName name="Z_5B06FA48_C879_41A3_95FF_9DD995BBB86D_.wvu.Cols" localSheetId="3" hidden="1">' AHOP ( if applicable) '!$P:$AX</definedName>
    <definedName name="Z_5B06FA48_C879_41A3_95FF_9DD995BBB86D_.wvu.Cols" localSheetId="1" hidden="1">'1) Capital Budget Template'!$A:$A,'1) Capital Budget Template'!$C:$D</definedName>
    <definedName name="Z_5B06FA48_C879_41A3_95FF_9DD995BBB86D_.wvu.PrintTitles" localSheetId="1" hidden="1">'1) Capital Budget Template'!$4:$6</definedName>
    <definedName name="Z_5B06FA48_C879_41A3_95FF_9DD995BBB86D_.wvu.Rows" localSheetId="3" hidden="1">' AHOP ( if applicable) '!$6:$7,' AHOP ( if applicable) '!$12:$14,' AHOP ( if applicable) '!$16:$16</definedName>
    <definedName name="Z_5B06FA48_C879_41A3_95FF_9DD995BBB86D_.wvu.Rows" localSheetId="1" hidden="1">'1) Capital Budget Template'!#REF!</definedName>
    <definedName name="Z_613C90F4_36C8_4919_8E63_CCBDE8642497_.wvu.Cols" localSheetId="3" hidden="1">' AHOP ( if applicable) '!$P:$AX</definedName>
    <definedName name="Z_613C90F4_36C8_4919_8E63_CCBDE8642497_.wvu.Cols" localSheetId="1" hidden="1">'1) Capital Budget Template'!$A:$A,'1) Capital Budget Template'!$C:$D</definedName>
    <definedName name="Z_613C90F4_36C8_4919_8E63_CCBDE8642497_.wvu.PrintTitles" localSheetId="1" hidden="1">'1) Capital Budget Template'!$4:$6</definedName>
    <definedName name="Z_613C90F4_36C8_4919_8E63_CCBDE8642497_.wvu.Rows" localSheetId="3" hidden="1">' AHOP ( if applicable) '!$6:$7,' AHOP ( if applicable) '!$12:$14,' AHOP ( if applicable) '!$16:$16</definedName>
    <definedName name="Z_613C90F4_36C8_4919_8E63_CCBDE8642497_.wvu.Rows" localSheetId="1" hidden="1">'1) Capital Budget Template'!#REF!</definedName>
    <definedName name="Z_67D8392C_29BA_4201_AF81_44A331F9DD5B_.wvu.Cols" localSheetId="1" hidden="1">'1) Capital Budget Template'!$A:$A,'1) Capital Budget Template'!$C:$D</definedName>
    <definedName name="Z_67D8392C_29BA_4201_AF81_44A331F9DD5B_.wvu.PrintTitles" localSheetId="1" hidden="1">'1) Capital Budget Template'!$4:$6</definedName>
    <definedName name="Z_67D8392C_29BA_4201_AF81_44A331F9DD5B_.wvu.Rows" localSheetId="1" hidden="1">'1) Capital Budget Template'!#REF!</definedName>
    <definedName name="Z_BB3FA552_3FA0_46A8_A170_F867E59B425F_.wvu.Cols" localSheetId="1" hidden="1">'1) Capital Budget Template'!$A:$A,'1) Capital Budget Template'!$C:$D</definedName>
    <definedName name="Z_BB3FA552_3FA0_46A8_A170_F867E59B425F_.wvu.PrintTitles" localSheetId="1" hidden="1">'1) Capital Budget Template'!$4:$6</definedName>
    <definedName name="Z_BB3FA552_3FA0_46A8_A170_F867E59B425F_.wvu.Rows" localSheetId="1" hidden="1">'1) Capital Budget Template'!#REF!</definedName>
    <definedName name="Z_E39167C0_0464_48AD_96A3_0E15B2238553_.wvu.Cols" localSheetId="1" hidden="1">'1) Capital Budget Template'!$A:$A,'1) Capital Budget Template'!$C:$D</definedName>
    <definedName name="Z_E39167C0_0464_48AD_96A3_0E15B2238553_.wvu.PrintTitles" localSheetId="1" hidden="1">'1) Capital Budget Template'!$4:$6</definedName>
    <definedName name="Z_E39167C0_0464_48AD_96A3_0E15B2238553_.wvu.Rows" localSheetId="1" hidden="1">'1) Capital Budget Template'!#REF!</definedName>
  </definedNames>
  <calcPr calcId="191028" iterate="1"/>
  <customWorkbookViews>
    <customWorkbookView name="Ryan Chiew - Personal View" guid="{613C90F4-36C8-4919-8E63-CCBDE8642497}" mergeInterval="0" personalView="1" maximized="1" xWindow="-11" yWindow="-11" windowWidth="1942" windowHeight="1162" activeSheetId="3"/>
    <customWorkbookView name="Mania Hormozi - Personal View" guid="{5B06FA48-C879-41A3-95FF-9DD995BBB86D}" mergeInterval="0" personalView="1" maximized="1" xWindow="-8" yWindow="-8" windowWidth="2514" windowHeight="1456" activeSheetId="1"/>
    <customWorkbookView name="Susan Kemble - Personal View" guid="{041C4A21-9F9C-4A8E-82B8-3CAC3D848D57}" mergeInterval="0" personalView="1" xWindow="149" yWindow="46" windowWidth="1699" windowHeight="901" activeSheetId="1"/>
    <customWorkbookView name="Bonnie Khuu - Personal View" guid="{67D8392C-29BA-4201-AF81-44A331F9DD5B}" mergeInterval="0" personalView="1" maximized="1" xWindow="1" yWindow="1" windowWidth="1916" windowHeight="860" activeSheetId="1"/>
    <customWorkbookView name="rmcauley - Personal View" guid="{BB3FA552-3FA0-46A8-A170-F867E59B425F}" mergeInterval="0" personalView="1" maximized="1" xWindow="1" yWindow="1" windowWidth="1916" windowHeight="817" activeSheetId="1" showComments="commIndAndComment"/>
    <customWorkbookView name="Michelle Mentore - Personal View" guid="{3DCA088A-30EF-480C-B923-A007C955140F}" mergeInterval="0" personalView="1" maximized="1" xWindow="1" yWindow="1" windowWidth="1920" windowHeight="817" activeSheetId="1"/>
    <customWorkbookView name="John McEown - Personal View" guid="{E39167C0-0464-48AD-96A3-0E15B2238553}" mergeInterval="0" personalView="1" maximized="1" xWindow="-8" yWindow="-8" windowWidth="1936" windowHeight="1056" activeSheetId="1"/>
    <customWorkbookView name="Shawn Oh - Personal View" guid="{214973C1-8D40-4D0E-B785-7092B35BF7F6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1" l="1"/>
  <c r="I158" i="1" s="1"/>
  <c r="G158" i="1"/>
  <c r="F158" i="1"/>
  <c r="F150" i="1"/>
  <c r="I20" i="1"/>
  <c r="I152" i="1"/>
  <c r="I149" i="1"/>
  <c r="I148" i="1"/>
  <c r="I147" i="1"/>
  <c r="I146" i="1"/>
  <c r="I145" i="1"/>
  <c r="I144" i="1"/>
  <c r="I143" i="1"/>
  <c r="I142" i="1"/>
  <c r="I141" i="1"/>
  <c r="I139" i="1"/>
  <c r="I138" i="1"/>
  <c r="I137" i="1"/>
  <c r="I136" i="1"/>
  <c r="I135" i="1"/>
  <c r="I134" i="1"/>
  <c r="I133" i="1"/>
  <c r="I132" i="1"/>
  <c r="I131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09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19" i="1"/>
  <c r="I18" i="1"/>
  <c r="I16" i="1"/>
  <c r="I15" i="1"/>
  <c r="I14" i="1"/>
  <c r="I13" i="1"/>
  <c r="I12" i="1"/>
  <c r="I11" i="1"/>
  <c r="H86" i="6"/>
  <c r="F81" i="6"/>
  <c r="E81" i="6"/>
  <c r="G80" i="6"/>
  <c r="G81" i="6" s="1"/>
  <c r="I78" i="6"/>
  <c r="G78" i="6"/>
  <c r="F78" i="6"/>
  <c r="E78" i="6"/>
  <c r="I77" i="6"/>
  <c r="G77" i="6"/>
  <c r="I76" i="6"/>
  <c r="G76" i="6"/>
  <c r="F74" i="6"/>
  <c r="E74" i="6"/>
  <c r="G73" i="6"/>
  <c r="I73" i="6" s="1"/>
  <c r="G72" i="6"/>
  <c r="I72" i="6" s="1"/>
  <c r="I74" i="6" s="1"/>
  <c r="F70" i="6"/>
  <c r="E70" i="6"/>
  <c r="G69" i="6"/>
  <c r="I69" i="6" s="1"/>
  <c r="G68" i="6"/>
  <c r="I68" i="6" s="1"/>
  <c r="G67" i="6"/>
  <c r="I67" i="6" s="1"/>
  <c r="I66" i="6"/>
  <c r="G66" i="6"/>
  <c r="I65" i="6"/>
  <c r="I70" i="6" s="1"/>
  <c r="G65" i="6"/>
  <c r="I64" i="6"/>
  <c r="G64" i="6"/>
  <c r="G70" i="6" s="1"/>
  <c r="F62" i="6"/>
  <c r="E62" i="6"/>
  <c r="G61" i="6"/>
  <c r="G62" i="6" s="1"/>
  <c r="I60" i="6"/>
  <c r="G60" i="6"/>
  <c r="F58" i="6"/>
  <c r="G57" i="6"/>
  <c r="I57" i="6" s="1"/>
  <c r="I58" i="6" s="1"/>
  <c r="I56" i="6"/>
  <c r="G56" i="6"/>
  <c r="G58" i="6" s="1"/>
  <c r="F54" i="6"/>
  <c r="I53" i="6"/>
  <c r="G53" i="6"/>
  <c r="I52" i="6"/>
  <c r="G52" i="6"/>
  <c r="I51" i="6"/>
  <c r="G51" i="6"/>
  <c r="G50" i="6"/>
  <c r="I50" i="6" s="1"/>
  <c r="G49" i="6"/>
  <c r="I49" i="6" s="1"/>
  <c r="G48" i="6"/>
  <c r="G54" i="6" s="1"/>
  <c r="I46" i="6"/>
  <c r="G46" i="6"/>
  <c r="F44" i="6"/>
  <c r="E44" i="6"/>
  <c r="G43" i="6"/>
  <c r="I43" i="6" s="1"/>
  <c r="G42" i="6"/>
  <c r="I42" i="6" s="1"/>
  <c r="G41" i="6"/>
  <c r="I41" i="6" s="1"/>
  <c r="I40" i="6"/>
  <c r="G40" i="6"/>
  <c r="I39" i="6"/>
  <c r="I44" i="6" s="1"/>
  <c r="G39" i="6"/>
  <c r="I38" i="6"/>
  <c r="G38" i="6"/>
  <c r="G44" i="6" s="1"/>
  <c r="F36" i="6"/>
  <c r="E36" i="6"/>
  <c r="G35" i="6"/>
  <c r="G36" i="6" s="1"/>
  <c r="I34" i="6"/>
  <c r="G34" i="6"/>
  <c r="I33" i="6"/>
  <c r="G33" i="6"/>
  <c r="F31" i="6"/>
  <c r="E31" i="6"/>
  <c r="G30" i="6"/>
  <c r="I30" i="6" s="1"/>
  <c r="G29" i="6"/>
  <c r="I29" i="6" s="1"/>
  <c r="I28" i="6"/>
  <c r="I31" i="6" s="1"/>
  <c r="G28" i="6"/>
  <c r="G31" i="6" s="1"/>
  <c r="F26" i="6"/>
  <c r="E26" i="6"/>
  <c r="G25" i="6"/>
  <c r="I25" i="6" s="1"/>
  <c r="G24" i="6"/>
  <c r="I24" i="6" s="1"/>
  <c r="G23" i="6"/>
  <c r="I23" i="6" s="1"/>
  <c r="I22" i="6"/>
  <c r="G22" i="6"/>
  <c r="I21" i="6"/>
  <c r="G21" i="6"/>
  <c r="I20" i="6"/>
  <c r="G20" i="6"/>
  <c r="G19" i="6"/>
  <c r="G26" i="6" s="1"/>
  <c r="F17" i="6"/>
  <c r="F86" i="6" s="1"/>
  <c r="E17" i="6"/>
  <c r="I16" i="6"/>
  <c r="G16" i="6"/>
  <c r="I15" i="6"/>
  <c r="G15" i="6"/>
  <c r="I14" i="6"/>
  <c r="G14" i="6"/>
  <c r="G13" i="6"/>
  <c r="I13" i="6" s="1"/>
  <c r="G12" i="6"/>
  <c r="I12" i="6" s="1"/>
  <c r="G11" i="6"/>
  <c r="I11" i="6" s="1"/>
  <c r="I10" i="6"/>
  <c r="I17" i="6" s="1"/>
  <c r="G10" i="6"/>
  <c r="G17" i="6" s="1"/>
  <c r="E8" i="6"/>
  <c r="E86" i="6" s="1"/>
  <c r="G7" i="6"/>
  <c r="B21" i="5"/>
  <c r="A21" i="5"/>
  <c r="B20" i="5"/>
  <c r="A20" i="5"/>
  <c r="B19" i="5"/>
  <c r="A19" i="5"/>
  <c r="A16" i="5"/>
  <c r="A15" i="5"/>
  <c r="A14" i="5"/>
  <c r="A13" i="5"/>
  <c r="A12" i="5"/>
  <c r="A11" i="5"/>
  <c r="A10" i="5"/>
  <c r="A9" i="5"/>
  <c r="A8" i="5"/>
  <c r="A7" i="5"/>
  <c r="A6" i="5"/>
  <c r="F18" i="2"/>
  <c r="B28" i="2" s="1"/>
  <c r="B31" i="2" s="1"/>
  <c r="D18" i="2"/>
  <c r="B19" i="2"/>
  <c r="B18" i="2"/>
  <c r="A15" i="2" s="1"/>
  <c r="E9" i="2"/>
  <c r="E10" i="2"/>
  <c r="E11" i="2"/>
  <c r="E13" i="2"/>
  <c r="E14" i="2"/>
  <c r="E15" i="2"/>
  <c r="E16" i="2"/>
  <c r="E8" i="2"/>
  <c r="H9" i="2"/>
  <c r="H10" i="2"/>
  <c r="H11" i="2"/>
  <c r="H13" i="2"/>
  <c r="H14" i="2"/>
  <c r="H15" i="2"/>
  <c r="H16" i="2"/>
  <c r="H8" i="2"/>
  <c r="F49" i="2"/>
  <c r="F53" i="2" s="1"/>
  <c r="E49" i="2"/>
  <c r="E53" i="2" s="1"/>
  <c r="D49" i="2"/>
  <c r="D53" i="2" s="1"/>
  <c r="C49" i="2"/>
  <c r="C53" i="2" s="1"/>
  <c r="B49" i="2"/>
  <c r="B53" i="2" s="1"/>
  <c r="F31" i="2"/>
  <c r="E31" i="2"/>
  <c r="D31" i="2"/>
  <c r="C31" i="2"/>
  <c r="G150" i="1"/>
  <c r="I150" i="1" s="1"/>
  <c r="H150" i="1"/>
  <c r="B16" i="5" s="1"/>
  <c r="F140" i="1"/>
  <c r="G140" i="1"/>
  <c r="H140" i="1"/>
  <c r="B15" i="5" s="1"/>
  <c r="F130" i="1"/>
  <c r="G130" i="1"/>
  <c r="H130" i="1"/>
  <c r="B14" i="5" s="1"/>
  <c r="B25" i="5" s="1"/>
  <c r="G87" i="1"/>
  <c r="F104" i="1"/>
  <c r="F110" i="1"/>
  <c r="G110" i="1"/>
  <c r="H110" i="1"/>
  <c r="B13" i="5" s="1"/>
  <c r="F87" i="1"/>
  <c r="H87" i="1"/>
  <c r="B11" i="5" s="1"/>
  <c r="F65" i="1"/>
  <c r="G65" i="1"/>
  <c r="H65" i="1"/>
  <c r="B10" i="5" s="1"/>
  <c r="F44" i="1"/>
  <c r="G44" i="1"/>
  <c r="H44" i="1"/>
  <c r="B9" i="5" s="1"/>
  <c r="F38" i="1"/>
  <c r="G38" i="1"/>
  <c r="H38" i="1"/>
  <c r="B8" i="5" s="1"/>
  <c r="F27" i="1"/>
  <c r="G27" i="1"/>
  <c r="H27" i="1"/>
  <c r="B7" i="5" s="1"/>
  <c r="G17" i="1"/>
  <c r="F17" i="1"/>
  <c r="H17" i="1"/>
  <c r="B6" i="5" s="1"/>
  <c r="I38" i="1" l="1"/>
  <c r="I110" i="1"/>
  <c r="I27" i="1"/>
  <c r="I87" i="1"/>
  <c r="I65" i="1"/>
  <c r="I17" i="1"/>
  <c r="I44" i="1"/>
  <c r="I140" i="1"/>
  <c r="I130" i="1"/>
  <c r="I62" i="6"/>
  <c r="I36" i="6"/>
  <c r="I35" i="6"/>
  <c r="I48" i="6"/>
  <c r="I54" i="6" s="1"/>
  <c r="I61" i="6"/>
  <c r="I80" i="6"/>
  <c r="I81" i="6" s="1"/>
  <c r="G74" i="6"/>
  <c r="G86" i="6" s="1"/>
  <c r="I19" i="6"/>
  <c r="I26" i="6" s="1"/>
  <c r="I7" i="6"/>
  <c r="G8" i="6"/>
  <c r="B26" i="5"/>
  <c r="B22" i="5"/>
  <c r="B20" i="2"/>
  <c r="E18" i="2"/>
  <c r="B21" i="2"/>
  <c r="A14" i="2"/>
  <c r="A8" i="2"/>
  <c r="A11" i="2"/>
  <c r="A10" i="2"/>
  <c r="A9" i="2"/>
  <c r="A13" i="2"/>
  <c r="A16" i="2"/>
  <c r="B50" i="2"/>
  <c r="E50" i="2"/>
  <c r="C50" i="2"/>
  <c r="E54" i="2"/>
  <c r="D50" i="2"/>
  <c r="F54" i="2"/>
  <c r="F50" i="2"/>
  <c r="B54" i="2"/>
  <c r="C54" i="2"/>
  <c r="D54" i="2"/>
  <c r="F151" i="1"/>
  <c r="F159" i="1" s="1"/>
  <c r="H19" i="4"/>
  <c r="C19" i="4"/>
  <c r="D18" i="4"/>
  <c r="C18" i="4"/>
  <c r="B18" i="4"/>
  <c r="AU3" i="4"/>
  <c r="AT3" i="4"/>
  <c r="AS3" i="4"/>
  <c r="AR3" i="4"/>
  <c r="AQ3" i="4"/>
  <c r="AO3" i="4"/>
  <c r="AK3" i="4"/>
  <c r="AJ3" i="4"/>
  <c r="AI3" i="4"/>
  <c r="AH3" i="4"/>
  <c r="AG3" i="4"/>
  <c r="AE3" i="4"/>
  <c r="AB3" i="4"/>
  <c r="V3" i="4"/>
  <c r="AA3" i="4" s="1"/>
  <c r="U3" i="4"/>
  <c r="T3" i="4"/>
  <c r="S3" i="4"/>
  <c r="R3" i="4"/>
  <c r="P3" i="4"/>
  <c r="N3" i="4"/>
  <c r="K3" i="4"/>
  <c r="L3" i="4" s="1"/>
  <c r="I3" i="4"/>
  <c r="AP2" i="4"/>
  <c r="AF2" i="4"/>
  <c r="Q2" i="4"/>
  <c r="C32" i="5" l="1"/>
  <c r="B32" i="5"/>
  <c r="I86" i="6"/>
  <c r="I8" i="6"/>
  <c r="O3" i="4"/>
  <c r="I18" i="4"/>
  <c r="L18" i="4"/>
  <c r="M3" i="4"/>
  <c r="AL3" i="4"/>
  <c r="AV3" i="4"/>
  <c r="L19" i="4"/>
  <c r="Z3" i="4"/>
  <c r="W3" i="4"/>
  <c r="AP3" i="4"/>
  <c r="AF3" i="4"/>
  <c r="AM3" i="4" s="1"/>
  <c r="AN3" i="4" s="1"/>
  <c r="I19" i="4"/>
  <c r="Q3" i="4"/>
  <c r="M18" i="4" l="1"/>
  <c r="M19" i="4"/>
  <c r="X3" i="4"/>
  <c r="AW3" i="4"/>
  <c r="AX3" i="4" s="1"/>
  <c r="Y3" i="4" l="1"/>
  <c r="AC3" i="4"/>
  <c r="AD3" i="4" s="1"/>
  <c r="G104" i="1" l="1"/>
  <c r="G151" i="1" s="1"/>
  <c r="H104" i="1"/>
  <c r="I104" i="1" l="1"/>
  <c r="H151" i="1"/>
  <c r="I151" i="1" s="1"/>
  <c r="B12" i="5"/>
  <c r="B17" i="5" s="1"/>
  <c r="B23" i="5" s="1"/>
  <c r="B31" i="5" l="1"/>
  <c r="B35" i="5" s="1"/>
  <c r="B36" i="5" s="1"/>
  <c r="C31" i="5"/>
  <c r="C35" i="5" s="1"/>
  <c r="C36" i="5" s="1"/>
</calcChain>
</file>

<file path=xl/sharedStrings.xml><?xml version="1.0" encoding="utf-8"?>
<sst xmlns="http://schemas.openxmlformats.org/spreadsheetml/2006/main" count="715" uniqueCount="437">
  <si>
    <t>Proforma Summary</t>
  </si>
  <si>
    <t>Capital Budget Summary</t>
  </si>
  <si>
    <t>Gross Capital Budget</t>
  </si>
  <si>
    <t>Total Capital Budget</t>
  </si>
  <si>
    <t>Equity</t>
  </si>
  <si>
    <t>Total Equity</t>
  </si>
  <si>
    <t>Financing Required</t>
  </si>
  <si>
    <t>Hard Construction Cost per sqft (Based on GBA)</t>
  </si>
  <si>
    <t xml:space="preserve">Hard cost per unit </t>
  </si>
  <si>
    <t>FINANCING</t>
  </si>
  <si>
    <t>Mortgage Amount</t>
  </si>
  <si>
    <t>Net Operating Income</t>
  </si>
  <si>
    <t>Amortization</t>
  </si>
  <si>
    <t>Interest Rate</t>
  </si>
  <si>
    <t>Mortgage Payment Annual</t>
  </si>
  <si>
    <t>DCR</t>
  </si>
  <si>
    <t>Capital Budget Format and Coding</t>
  </si>
  <si>
    <t>SOCIETY/DEVELOPER:</t>
  </si>
  <si>
    <t>Site Area:</t>
  </si>
  <si>
    <t>PROJECT ADDRESS:</t>
  </si>
  <si>
    <t>Floor Space Area:</t>
  </si>
  <si>
    <t>BCB FILE NO.:</t>
  </si>
  <si>
    <t>Gross Buildable Area:</t>
  </si>
  <si>
    <t>BCB PROJ REF NO.</t>
  </si>
  <si>
    <t>BCH
Cost Code</t>
  </si>
  <si>
    <t>Cost Code</t>
  </si>
  <si>
    <t>L D</t>
  </si>
  <si>
    <t>Budget
Description</t>
  </si>
  <si>
    <t>Current 
Draw Amount</t>
  </si>
  <si>
    <t>Costs
to Date</t>
  </si>
  <si>
    <t>Budget</t>
  </si>
  <si>
    <t>Remaining
Budget</t>
  </si>
  <si>
    <t>Notes &amp;
Assumptions</t>
  </si>
  <si>
    <t>12100</t>
  </si>
  <si>
    <t>60</t>
  </si>
  <si>
    <t>7</t>
  </si>
  <si>
    <t>APPRAISALS/STUDIES</t>
  </si>
  <si>
    <t>12105</t>
  </si>
  <si>
    <t>8</t>
  </si>
  <si>
    <t>Appraisal</t>
  </si>
  <si>
    <t>12110</t>
  </si>
  <si>
    <t>Market Rent Appraisal</t>
  </si>
  <si>
    <t>12115</t>
  </si>
  <si>
    <t>GST Appraisal</t>
  </si>
  <si>
    <t>12120</t>
  </si>
  <si>
    <t>Market/Feas Study</t>
  </si>
  <si>
    <t>12125</t>
  </si>
  <si>
    <t>Need &amp; Demand Assessment</t>
  </si>
  <si>
    <t>12130</t>
  </si>
  <si>
    <t>Traffic Study</t>
  </si>
  <si>
    <t>Total Appraisals/Studies</t>
  </si>
  <si>
    <t>12150</t>
  </si>
  <si>
    <t>LAND ACQUISITION AND SERVICING</t>
  </si>
  <si>
    <t>12155</t>
  </si>
  <si>
    <t>Land Value</t>
  </si>
  <si>
    <t>12160</t>
  </si>
  <si>
    <t>Offsite Service Costs</t>
  </si>
  <si>
    <t>12165</t>
  </si>
  <si>
    <t>Environmental Remediation</t>
  </si>
  <si>
    <t>12170</t>
  </si>
  <si>
    <t>Property Transfer Tax</t>
  </si>
  <si>
    <t>12171</t>
  </si>
  <si>
    <t>9</t>
  </si>
  <si>
    <t>PTT - Purchase</t>
  </si>
  <si>
    <t>12172</t>
  </si>
  <si>
    <t>PTT - Lease</t>
  </si>
  <si>
    <t>12175</t>
  </si>
  <si>
    <t>Demolition</t>
  </si>
  <si>
    <t>12180</t>
  </si>
  <si>
    <t>Mortgage Buy-out</t>
  </si>
  <si>
    <t>Total Land Acquisition and Servicing</t>
  </si>
  <si>
    <t>12200</t>
  </si>
  <si>
    <t>MUNICIPAL FEES</t>
  </si>
  <si>
    <t>12201</t>
  </si>
  <si>
    <t>Municipal Fees</t>
  </si>
  <si>
    <t>12205</t>
  </si>
  <si>
    <t>Building Permit</t>
  </si>
  <si>
    <t>12210</t>
  </si>
  <si>
    <t>Development Cost Charges</t>
  </si>
  <si>
    <t>12215</t>
  </si>
  <si>
    <t>Regional Dev'ment Cost</t>
  </si>
  <si>
    <t>12220</t>
  </si>
  <si>
    <t>OCP/Rezoning Appl.</t>
  </si>
  <si>
    <t>12225</t>
  </si>
  <si>
    <t>Subdivision Appl.</t>
  </si>
  <si>
    <t>12230</t>
  </si>
  <si>
    <t>Mun. Connection Fee</t>
  </si>
  <si>
    <t>12235</t>
  </si>
  <si>
    <t>Building Grade</t>
  </si>
  <si>
    <t>12240</t>
  </si>
  <si>
    <t>Development Permit</t>
  </si>
  <si>
    <t>Total Municipal Fees</t>
  </si>
  <si>
    <t>12250</t>
  </si>
  <si>
    <t>UTILITY FEES</t>
  </si>
  <si>
    <t>12252</t>
  </si>
  <si>
    <t>Gas Connection Fees</t>
  </si>
  <si>
    <t>12255</t>
  </si>
  <si>
    <t>Hydro Connection Fees</t>
  </si>
  <si>
    <t>12260</t>
  </si>
  <si>
    <t>Cable Connection Fees</t>
  </si>
  <si>
    <t>12265</t>
  </si>
  <si>
    <t>Telephone Connection Fees</t>
  </si>
  <si>
    <t>Total Utility Fees</t>
  </si>
  <si>
    <t>12350</t>
  </si>
  <si>
    <t>DESIGN CONSULTANTS</t>
  </si>
  <si>
    <t>12355</t>
  </si>
  <si>
    <t>Architect Contract</t>
  </si>
  <si>
    <t>12356</t>
  </si>
  <si>
    <t>Arch. Cont. Sub-Consu</t>
  </si>
  <si>
    <t>12357</t>
  </si>
  <si>
    <t>Arch. Cont. Fees</t>
  </si>
  <si>
    <t>12358</t>
  </si>
  <si>
    <t>Arch. Cont. Disb.</t>
  </si>
  <si>
    <t>12360</t>
  </si>
  <si>
    <t>Structural</t>
  </si>
  <si>
    <t>12365</t>
  </si>
  <si>
    <t>Electrical</t>
  </si>
  <si>
    <t>12370</t>
  </si>
  <si>
    <t>Mechanical</t>
  </si>
  <si>
    <t>12375</t>
  </si>
  <si>
    <t>Landscape</t>
  </si>
  <si>
    <t>12380</t>
  </si>
  <si>
    <t>Building Envelope</t>
  </si>
  <si>
    <t>12385</t>
  </si>
  <si>
    <t>Code Consultant</t>
  </si>
  <si>
    <t>12390</t>
  </si>
  <si>
    <t>Civil Consultant</t>
  </si>
  <si>
    <t>12395</t>
  </si>
  <si>
    <t>Certified Professional</t>
  </si>
  <si>
    <t>12400</t>
  </si>
  <si>
    <t>Security Consultant</t>
  </si>
  <si>
    <t>12405</t>
  </si>
  <si>
    <t>Acoustic</t>
  </si>
  <si>
    <t>12410</t>
  </si>
  <si>
    <t>Kitchen Consultant</t>
  </si>
  <si>
    <t>12415</t>
  </si>
  <si>
    <t>Interior Designer</t>
  </si>
  <si>
    <t>12420</t>
  </si>
  <si>
    <t>LEED Consultant</t>
  </si>
  <si>
    <t>12430</t>
  </si>
  <si>
    <t>Model Maker</t>
  </si>
  <si>
    <t>12445</t>
  </si>
  <si>
    <t>Misc Design Consultant Costs</t>
  </si>
  <si>
    <t>Total Design Consultants</t>
  </si>
  <si>
    <t>12450</t>
  </si>
  <si>
    <t>OTHER CONSULTANTS</t>
  </si>
  <si>
    <t>12455</t>
  </si>
  <si>
    <t>Development Consultant</t>
  </si>
  <si>
    <t>12456</t>
  </si>
  <si>
    <t>Dev. Consult. Fees</t>
  </si>
  <si>
    <t>12457</t>
  </si>
  <si>
    <t>Development Consult. Disbursements</t>
  </si>
  <si>
    <t>12458</t>
  </si>
  <si>
    <t>Dev. Consult. Extraordinary Travel</t>
  </si>
  <si>
    <t>12460</t>
  </si>
  <si>
    <t>Geotechnical</t>
  </si>
  <si>
    <t>12465</t>
  </si>
  <si>
    <t>Surveyor</t>
  </si>
  <si>
    <t>12470</t>
  </si>
  <si>
    <t>Topographical Surveyor</t>
  </si>
  <si>
    <t>12475</t>
  </si>
  <si>
    <t>Cost Consultant</t>
  </si>
  <si>
    <t>12480</t>
  </si>
  <si>
    <t>Environmental Consultant</t>
  </si>
  <si>
    <t>12485</t>
  </si>
  <si>
    <t>Hazardous Materials Consultant</t>
  </si>
  <si>
    <t>12490</t>
  </si>
  <si>
    <t>Arborist</t>
  </si>
  <si>
    <t>12500</t>
  </si>
  <si>
    <t>Service Delivery Consultant</t>
  </si>
  <si>
    <t>12505</t>
  </si>
  <si>
    <t>Fire Safety Plan</t>
  </si>
  <si>
    <t>12510</t>
  </si>
  <si>
    <t>Maintenance &amp; Renewal Plan</t>
  </si>
  <si>
    <t>12515</t>
  </si>
  <si>
    <t>BC Housing Inspector</t>
  </si>
  <si>
    <t>12516</t>
  </si>
  <si>
    <t>BCH Inspector Fees</t>
  </si>
  <si>
    <t>12517</t>
  </si>
  <si>
    <t>BCH Inspector Disbursements</t>
  </si>
  <si>
    <t>12520</t>
  </si>
  <si>
    <t>Direct Delivery</t>
  </si>
  <si>
    <t>12525</t>
  </si>
  <si>
    <t>Community Consultant</t>
  </si>
  <si>
    <t>12545</t>
  </si>
  <si>
    <t>Miscellaneous Consultants</t>
  </si>
  <si>
    <t>Total Other Consultants</t>
  </si>
  <si>
    <t>12550</t>
  </si>
  <si>
    <t>MISCELLANEOUS SOFT COST</t>
  </si>
  <si>
    <t>12555</t>
  </si>
  <si>
    <t>Property Taxes pre IAD</t>
  </si>
  <si>
    <t>12560</t>
  </si>
  <si>
    <t>Utilities pre IAD</t>
  </si>
  <si>
    <t>12565</t>
  </si>
  <si>
    <t>Course of Const. Insurance</t>
  </si>
  <si>
    <t>12570</t>
  </si>
  <si>
    <t>Professional E&amp;O Insurance</t>
  </si>
  <si>
    <t>12580</t>
  </si>
  <si>
    <t>Developer/Society Legal Fees</t>
  </si>
  <si>
    <t>12585</t>
  </si>
  <si>
    <t>BC Housing Legal Fees</t>
  </si>
  <si>
    <t>12590</t>
  </si>
  <si>
    <t>BCH Program Sign</t>
  </si>
  <si>
    <t>12595</t>
  </si>
  <si>
    <t>BCH Recoverable Costs</t>
  </si>
  <si>
    <t>12600</t>
  </si>
  <si>
    <t>Maintenance Costs</t>
  </si>
  <si>
    <t>12605</t>
  </si>
  <si>
    <t>Title Fees</t>
  </si>
  <si>
    <t>12610</t>
  </si>
  <si>
    <t>Security pre-construction</t>
  </si>
  <si>
    <t>12615</t>
  </si>
  <si>
    <t>GST - Self Supply</t>
  </si>
  <si>
    <t>12616</t>
  </si>
  <si>
    <t>GST - No rebate</t>
  </si>
  <si>
    <t>12620</t>
  </si>
  <si>
    <t>GST - Non Self Supply</t>
  </si>
  <si>
    <t>12625</t>
  </si>
  <si>
    <t>Tenant Relocation Costs</t>
  </si>
  <si>
    <t>Total Miscellaneous Soft Cost</t>
  </si>
  <si>
    <t>12650</t>
  </si>
  <si>
    <t>BORROWING COSTS</t>
  </si>
  <si>
    <t>12655</t>
  </si>
  <si>
    <t>Interest pre IAD</t>
  </si>
  <si>
    <t>12660</t>
  </si>
  <si>
    <t>Loan Admin Fee</t>
  </si>
  <si>
    <t>12665</t>
  </si>
  <si>
    <t>Mortgage Insurance Fee</t>
  </si>
  <si>
    <t>12670</t>
  </si>
  <si>
    <t>Loan Fee</t>
  </si>
  <si>
    <t>Total Borrowing Costs</t>
  </si>
  <si>
    <t>12700</t>
  </si>
  <si>
    <t>CONSTRUCTION</t>
  </si>
  <si>
    <t>12705</t>
  </si>
  <si>
    <t>Construction Contract 1</t>
  </si>
  <si>
    <t>12706</t>
  </si>
  <si>
    <t>Construction Manager</t>
  </si>
  <si>
    <t>12707</t>
  </si>
  <si>
    <t>Project Manager</t>
  </si>
  <si>
    <t>12708</t>
  </si>
  <si>
    <t>Construction Manager Disbursements</t>
  </si>
  <si>
    <t>12709</t>
  </si>
  <si>
    <t>Support/Service Delivery</t>
  </si>
  <si>
    <t>12710</t>
  </si>
  <si>
    <t>Construction Costs</t>
  </si>
  <si>
    <t>12715</t>
  </si>
  <si>
    <t>Documentation Cost</t>
  </si>
  <si>
    <t>12720</t>
  </si>
  <si>
    <t>Construction Contract 2</t>
  </si>
  <si>
    <t>12730</t>
  </si>
  <si>
    <t>Construction Contract 3</t>
  </si>
  <si>
    <t>12740</t>
  </si>
  <si>
    <t>Construction Contract 4</t>
  </si>
  <si>
    <t>12750</t>
  </si>
  <si>
    <t>Landscaping</t>
  </si>
  <si>
    <t>12755</t>
  </si>
  <si>
    <t>Unit appliances</t>
  </si>
  <si>
    <t>12760</t>
  </si>
  <si>
    <t>Common Laundry/kitchen</t>
  </si>
  <si>
    <t>12765</t>
  </si>
  <si>
    <t>Commercial Kitchen Appliances</t>
  </si>
  <si>
    <t>12770</t>
  </si>
  <si>
    <t>On-Site Security</t>
  </si>
  <si>
    <t>12775</t>
  </si>
  <si>
    <t>Building Warranty</t>
  </si>
  <si>
    <t>12780</t>
  </si>
  <si>
    <t>Independent Testing</t>
  </si>
  <si>
    <t>12795</t>
  </si>
  <si>
    <t>Miscellaneous Constructions Costs</t>
  </si>
  <si>
    <t>Total Construction</t>
  </si>
  <si>
    <t>12800</t>
  </si>
  <si>
    <t>BUILDING START-UP/COMMISSIONING</t>
  </si>
  <si>
    <t>12805</t>
  </si>
  <si>
    <t>Project Commissioning</t>
  </si>
  <si>
    <t>12810</t>
  </si>
  <si>
    <t>Vacancy Loss</t>
  </si>
  <si>
    <t>12815</t>
  </si>
  <si>
    <t>Marketing</t>
  </si>
  <si>
    <t>12820</t>
  </si>
  <si>
    <t>Common Dining/Furnishings</t>
  </si>
  <si>
    <t>12825</t>
  </si>
  <si>
    <t>Office Equipment</t>
  </si>
  <si>
    <t>12830</t>
  </si>
  <si>
    <t>Maintenance Equipment</t>
  </si>
  <si>
    <t>12835</t>
  </si>
  <si>
    <t>Support Serv Equip/Sup</t>
  </si>
  <si>
    <t>12845</t>
  </si>
  <si>
    <t>Misc. Building Start-Up Costs</t>
  </si>
  <si>
    <t>Total Building Start-up/Commissioning</t>
  </si>
  <si>
    <t>12850</t>
  </si>
  <si>
    <t>CONTINGENCIES</t>
  </si>
  <si>
    <t>12855</t>
  </si>
  <si>
    <t>Project Contingency</t>
  </si>
  <si>
    <t>12859</t>
  </si>
  <si>
    <t>Miscellaneous</t>
  </si>
  <si>
    <t>12860</t>
  </si>
  <si>
    <t>Design Contingency</t>
  </si>
  <si>
    <t xml:space="preserve"> </t>
  </si>
  <si>
    <t>12861</t>
  </si>
  <si>
    <t>Schedule Contingency</t>
  </si>
  <si>
    <t>12862</t>
  </si>
  <si>
    <t>Construction Contingency</t>
  </si>
  <si>
    <t>12863</t>
  </si>
  <si>
    <t>Geographical Risks</t>
  </si>
  <si>
    <t>12864</t>
  </si>
  <si>
    <t>Soft Cost Risks</t>
  </si>
  <si>
    <t>12865</t>
  </si>
  <si>
    <t>Escalation Contingency</t>
  </si>
  <si>
    <t>Total Contingencies</t>
  </si>
  <si>
    <t>GROSS BUDGET</t>
  </si>
  <si>
    <t>12900</t>
  </si>
  <si>
    <t>DEDUCTIONS</t>
  </si>
  <si>
    <t>HOLDBACK CODING (NOT REQUIRED FOR BUDGETING</t>
  </si>
  <si>
    <t>12910</t>
  </si>
  <si>
    <t>Land Equity</t>
  </si>
  <si>
    <t>12921</t>
  </si>
  <si>
    <t>Equity held with BC Housing</t>
  </si>
  <si>
    <t>12922</t>
  </si>
  <si>
    <t xml:space="preserve">Developer/Society Cash Equity </t>
  </si>
  <si>
    <t>12945</t>
  </si>
  <si>
    <t>BC Housing Grants</t>
  </si>
  <si>
    <t>TBD</t>
  </si>
  <si>
    <t>Add equity breakdown as necessary</t>
  </si>
  <si>
    <t>Total Deductions</t>
  </si>
  <si>
    <t>NET CAPITAL BUDGET</t>
  </si>
  <si>
    <t>Operating Budget</t>
  </si>
  <si>
    <t>Unit Mix</t>
  </si>
  <si>
    <t>Distribution</t>
  </si>
  <si>
    <t># of
Units</t>
  </si>
  <si>
    <t>Unit
Type</t>
  </si>
  <si>
    <t>Unit Area
(sq.ft)</t>
  </si>
  <si>
    <t>Rent Rate
PSF</t>
  </si>
  <si>
    <t>Proposed
Rent</t>
  </si>
  <si>
    <t>Appraised
Market Rent</t>
  </si>
  <si>
    <t>Household Inc.
Req'd (@30%)</t>
  </si>
  <si>
    <t>Accessible
Units (#)</t>
  </si>
  <si>
    <t>Adaptable
Units (#)</t>
  </si>
  <si>
    <t>Market Units</t>
  </si>
  <si>
    <t>Studio</t>
  </si>
  <si>
    <t>1 Bed</t>
  </si>
  <si>
    <t>2 bed</t>
  </si>
  <si>
    <t>3 Bed</t>
  </si>
  <si>
    <t>Below Market Units</t>
  </si>
  <si>
    <t>2 Bed</t>
  </si>
  <si>
    <t>Subtotal</t>
  </si>
  <si>
    <t>Average Unit Size</t>
  </si>
  <si>
    <t>Market Unit Distribution</t>
  </si>
  <si>
    <t>Below Market Unit Distribution</t>
  </si>
  <si>
    <t>Year 1</t>
  </si>
  <si>
    <t>Year 2</t>
  </si>
  <si>
    <t>Year 3</t>
  </si>
  <si>
    <t>Year 4</t>
  </si>
  <si>
    <t>Year 5</t>
  </si>
  <si>
    <t>Revenue</t>
  </si>
  <si>
    <r>
      <t>Gross rent potential</t>
    </r>
    <r>
      <rPr>
        <vertAlign val="superscript"/>
        <sz val="12"/>
        <rFont val="Calibri"/>
        <family val="2"/>
        <scheme val="minor"/>
      </rPr>
      <t>1</t>
    </r>
  </si>
  <si>
    <t>Other Revenue (Parking, Storage, etc)</t>
  </si>
  <si>
    <t>Less Vacancy rate @ percentage%</t>
  </si>
  <si>
    <t>Gross Operating Income</t>
  </si>
  <si>
    <t>Estimated Annual Expenses</t>
  </si>
  <si>
    <t>Taxes</t>
  </si>
  <si>
    <t>Utilities</t>
  </si>
  <si>
    <t>Insurance</t>
  </si>
  <si>
    <t>Water &amp; Sewer</t>
  </si>
  <si>
    <t>Snow removal</t>
  </si>
  <si>
    <t xml:space="preserve">Garbage removal </t>
  </si>
  <si>
    <t>Maintenance &amp; Repairs</t>
  </si>
  <si>
    <t>Service contracts</t>
  </si>
  <si>
    <t>Property Management Fees</t>
  </si>
  <si>
    <t>Salaries &amp; Benefits</t>
  </si>
  <si>
    <t>Professional Fees</t>
  </si>
  <si>
    <t>Replacement Reserve</t>
  </si>
  <si>
    <t>General &amp; Administration</t>
  </si>
  <si>
    <t>Other</t>
  </si>
  <si>
    <t>Sub-Total Expenses</t>
  </si>
  <si>
    <t>Net Cash Flow Income</t>
  </si>
  <si>
    <r>
      <t>Debt Service</t>
    </r>
    <r>
      <rPr>
        <vertAlign val="superscript"/>
        <sz val="12"/>
        <rFont val="Calibri"/>
        <family val="2"/>
        <scheme val="minor"/>
      </rPr>
      <t>2</t>
    </r>
    <r>
      <rPr>
        <i/>
        <vertAlign val="superscript"/>
        <sz val="12"/>
        <rFont val="Calibri"/>
        <family val="2"/>
        <scheme val="minor"/>
      </rPr>
      <t xml:space="preserve"> </t>
    </r>
  </si>
  <si>
    <t>Total Expenses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</si>
  <si>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Base Year: Rents based on commencing in year 202x, increased by x.x% annual escalation.</t>
    </r>
  </si>
  <si>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Based on $X @ X% amortized over 35 years; $X monthly payment</t>
    </r>
  </si>
  <si>
    <t>Unit Type</t>
  </si>
  <si>
    <t>Total</t>
  </si>
  <si>
    <t>AVG Area (sf)</t>
  </si>
  <si>
    <t>Total Area SF</t>
  </si>
  <si>
    <t xml:space="preserve">Rent </t>
  </si>
  <si>
    <t>Rental Assumption</t>
  </si>
  <si>
    <t>Household Income Required (@ 30%)</t>
  </si>
  <si>
    <t>Market Purchase Price /(sf)</t>
  </si>
  <si>
    <t>Market Sale Price</t>
  </si>
  <si>
    <t>AHOP equity capture %</t>
  </si>
  <si>
    <t>AHOP Price /(sf)</t>
  </si>
  <si>
    <t>AHOP Sale Price</t>
  </si>
  <si>
    <t>AHOP Price Reduction / AHOP 2nd Mortgage per Below</t>
  </si>
  <si>
    <t>Buyer's Down Payment % on AHOP price</t>
  </si>
  <si>
    <t>Mortgage Rate (Stress Rate)</t>
  </si>
  <si>
    <t>Monthly Rate</t>
  </si>
  <si>
    <t>Amortization Period</t>
  </si>
  <si>
    <t>Payments Per Year</t>
  </si>
  <si>
    <t>Compound Period</t>
  </si>
  <si>
    <t>Property Tax Rate</t>
  </si>
  <si>
    <t>Strata Fee Rate</t>
  </si>
  <si>
    <t>Loan Amount</t>
  </si>
  <si>
    <t>Mortgage Monthly Payment Per Stress Test</t>
  </si>
  <si>
    <t>Household Income Required based only on AHOP price at 30% income</t>
  </si>
  <si>
    <t>Prop Tax Monthly</t>
  </si>
  <si>
    <t>Condo Fees Monthly</t>
  </si>
  <si>
    <t>Heating</t>
  </si>
  <si>
    <t>Total Monthly payment</t>
  </si>
  <si>
    <t>Household Income Required based on AHOP price and PTT and fees at 40% income</t>
  </si>
  <si>
    <t>1Br (Example)</t>
  </si>
  <si>
    <t>TOTAL</t>
  </si>
  <si>
    <t>AVG</t>
  </si>
  <si>
    <t>Milestone Schedule</t>
  </si>
  <si>
    <t>Schedule</t>
  </si>
  <si>
    <t>Milestone</t>
  </si>
  <si>
    <t>Date (mmm dd, yyyy)</t>
  </si>
  <si>
    <t>Schematic Design Complete</t>
  </si>
  <si>
    <t>Design Development</t>
  </si>
  <si>
    <t>Construction Documents</t>
  </si>
  <si>
    <t>Rezoning Approval</t>
  </si>
  <si>
    <t>Provisional Project Approval</t>
  </si>
  <si>
    <t>Tender Award</t>
  </si>
  <si>
    <t>Final Project Approval</t>
  </si>
  <si>
    <t>Construction Start Date</t>
  </si>
  <si>
    <t>Construction Completion</t>
  </si>
  <si>
    <t>Occupancy</t>
  </si>
  <si>
    <t>IAD Take out financing (3 months after occupancy)</t>
  </si>
  <si>
    <t>Construction Claim Form - Invoices</t>
  </si>
  <si>
    <t>Code</t>
  </si>
  <si>
    <t>Name</t>
  </si>
  <si>
    <t>Date</t>
  </si>
  <si>
    <t>Inv. #</t>
  </si>
  <si>
    <t>Fees</t>
  </si>
  <si>
    <t>Disb.</t>
  </si>
  <si>
    <t>Sub-total</t>
  </si>
  <si>
    <t>GST</t>
  </si>
  <si>
    <t>(Incl HST)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</si>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</sst>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(* #,##0_);_(* \(#,##0\);_(* &quot;-&quot;??_);_(@_)"/>
    <numFmt numFmtId="169" formatCode="_-&quot;$&quot;* #,##0_-;\-&quot;$&quot;* #,##0_-;_-&quot;$&quot;* &quot;-&quot;??_-;_-@_-"/>
    <numFmt numFmtId="170" formatCode="0.000000%"/>
    <numFmt numFmtId="171" formatCode="0.00000"/>
    <numFmt numFmtId="172" formatCode="0.000000"/>
    <numFmt numFmtId="173" formatCode="&quot;$&quot;#,##0.00"/>
    <numFmt numFmtId="174" formatCode="&quot;$&quot;#,##0"/>
    <numFmt numFmtId="175" formatCode="_-* #,##0_-;\-* #,##0_-;_-* &quot;-&quot;??_-;_-@_-"/>
    <numFmt numFmtId="176" formatCode="mmm\ dd\,\ yyyy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1"/>
      <name val="Cambria"/>
      <family val="2"/>
      <scheme val="major"/>
    </font>
    <font>
      <b/>
      <sz val="11"/>
      <color theme="4"/>
      <name val="Cambria"/>
      <family val="2"/>
      <scheme val="major"/>
    </font>
    <font>
      <b/>
      <sz val="11"/>
      <name val="Cambria"/>
      <family val="2"/>
      <scheme val="major"/>
    </font>
    <font>
      <sz val="11"/>
      <color rgb="FFFF0000"/>
      <name val="Cambria"/>
      <family val="2"/>
      <scheme val="major"/>
    </font>
    <font>
      <b/>
      <sz val="11"/>
      <color rgb="FFFF0000"/>
      <name val="Cambria"/>
      <family val="2"/>
      <scheme val="major"/>
    </font>
    <font>
      <sz val="10"/>
      <color rgb="FFFF0000"/>
      <name val="Arial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4D4EE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314">
    <xf numFmtId="0" fontId="0" fillId="0" borderId="0" xfId="0"/>
    <xf numFmtId="0" fontId="4" fillId="0" borderId="0" xfId="0" applyFont="1"/>
    <xf numFmtId="0" fontId="4" fillId="0" borderId="1" xfId="0" applyFont="1" applyBorder="1" applyProtection="1">
      <protection locked="0"/>
    </xf>
    <xf numFmtId="49" fontId="4" fillId="2" borderId="1" xfId="0" applyNumberFormat="1" applyFont="1" applyFill="1" applyBorder="1"/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0" borderId="0" xfId="0" applyNumberFormat="1" applyFont="1"/>
    <xf numFmtId="49" fontId="4" fillId="0" borderId="0" xfId="0" applyNumberFormat="1" applyFont="1" applyAlignment="1">
      <alignment horizontal="left" indent="3"/>
    </xf>
    <xf numFmtId="0" fontId="9" fillId="0" borderId="0" xfId="0" applyFont="1"/>
    <xf numFmtId="0" fontId="9" fillId="0" borderId="15" xfId="0" applyFont="1" applyBorder="1" applyAlignment="1">
      <alignment horizontal="center" vertical="center"/>
    </xf>
    <xf numFmtId="43" fontId="9" fillId="0" borderId="15" xfId="3" applyFont="1" applyBorder="1" applyAlignment="1">
      <alignment horizontal="center" vertical="center" wrapText="1"/>
    </xf>
    <xf numFmtId="168" fontId="9" fillId="0" borderId="15" xfId="3" applyNumberFormat="1" applyFont="1" applyBorder="1" applyAlignment="1">
      <alignment horizontal="center" vertical="center" wrapText="1"/>
    </xf>
    <xf numFmtId="9" fontId="9" fillId="0" borderId="15" xfId="2" applyFont="1" applyFill="1" applyBorder="1" applyAlignment="1">
      <alignment horizontal="center" vertical="center" wrapText="1"/>
    </xf>
    <xf numFmtId="10" fontId="9" fillId="0" borderId="16" xfId="2" applyNumberFormat="1" applyFont="1" applyBorder="1" applyAlignment="1">
      <alignment horizontal="center" vertical="center" wrapText="1"/>
    </xf>
    <xf numFmtId="10" fontId="9" fillId="0" borderId="17" xfId="2" applyNumberFormat="1" applyFont="1" applyBorder="1" applyAlignment="1">
      <alignment horizontal="center" vertical="center" wrapText="1"/>
    </xf>
    <xf numFmtId="1" fontId="9" fillId="0" borderId="17" xfId="2" applyNumberFormat="1" applyFont="1" applyBorder="1" applyAlignment="1">
      <alignment horizontal="center" vertical="center" wrapText="1"/>
    </xf>
    <xf numFmtId="1" fontId="9" fillId="0" borderId="18" xfId="2" applyNumberFormat="1" applyFont="1" applyBorder="1" applyAlignment="1">
      <alignment horizontal="center" vertical="center" wrapText="1"/>
    </xf>
    <xf numFmtId="169" fontId="9" fillId="0" borderId="17" xfId="1" applyNumberFormat="1" applyFont="1" applyBorder="1" applyAlignment="1">
      <alignment horizontal="center" vertical="center" wrapText="1"/>
    </xf>
    <xf numFmtId="169" fontId="10" fillId="0" borderId="19" xfId="1" applyNumberFormat="1" applyFont="1" applyBorder="1" applyAlignment="1">
      <alignment horizontal="center" vertical="center" wrapText="1"/>
    </xf>
    <xf numFmtId="166" fontId="9" fillId="0" borderId="15" xfId="1" applyFont="1" applyBorder="1" applyAlignment="1">
      <alignment horizontal="center" vertical="center" wrapText="1"/>
    </xf>
    <xf numFmtId="169" fontId="9" fillId="0" borderId="15" xfId="1" applyNumberFormat="1" applyFont="1" applyBorder="1" applyAlignment="1">
      <alignment horizontal="center" vertical="center" wrapText="1"/>
    </xf>
    <xf numFmtId="169" fontId="10" fillId="0" borderId="15" xfId="1" applyNumberFormat="1" applyFont="1" applyBorder="1" applyAlignment="1">
      <alignment horizontal="center" vertical="center" wrapText="1"/>
    </xf>
    <xf numFmtId="9" fontId="9" fillId="0" borderId="3" xfId="2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10" fillId="0" borderId="0" xfId="0" applyFont="1"/>
    <xf numFmtId="166" fontId="0" fillId="0" borderId="0" xfId="1" applyFont="1" applyFill="1"/>
    <xf numFmtId="3" fontId="10" fillId="0" borderId="0" xfId="0" applyNumberFormat="1" applyFont="1"/>
    <xf numFmtId="168" fontId="10" fillId="0" borderId="0" xfId="0" applyNumberFormat="1" applyFont="1"/>
    <xf numFmtId="169" fontId="10" fillId="0" borderId="0" xfId="1" applyNumberFormat="1" applyFont="1"/>
    <xf numFmtId="10" fontId="10" fillId="0" borderId="0" xfId="2" applyNumberFormat="1" applyFont="1"/>
    <xf numFmtId="1" fontId="10" fillId="0" borderId="0" xfId="2" applyNumberFormat="1" applyFont="1"/>
    <xf numFmtId="166" fontId="10" fillId="0" borderId="0" xfId="1" applyFont="1"/>
    <xf numFmtId="1" fontId="10" fillId="0" borderId="0" xfId="0" applyNumberFormat="1" applyFont="1"/>
    <xf numFmtId="166" fontId="10" fillId="0" borderId="0" xfId="1" applyFont="1" applyBorder="1"/>
    <xf numFmtId="10" fontId="10" fillId="0" borderId="0" xfId="2" applyNumberFormat="1" applyFont="1" applyBorder="1"/>
    <xf numFmtId="1" fontId="10" fillId="0" borderId="0" xfId="2" applyNumberFormat="1" applyFont="1" applyBorder="1"/>
    <xf numFmtId="168" fontId="9" fillId="0" borderId="0" xfId="0" applyNumberFormat="1" applyFont="1"/>
    <xf numFmtId="9" fontId="9" fillId="0" borderId="0" xfId="2" applyFont="1" applyFill="1" applyBorder="1"/>
    <xf numFmtId="9" fontId="9" fillId="0" borderId="0" xfId="2" applyFont="1" applyFill="1"/>
    <xf numFmtId="10" fontId="9" fillId="0" borderId="0" xfId="2" applyNumberFormat="1" applyFont="1"/>
    <xf numFmtId="1" fontId="9" fillId="0" borderId="0" xfId="2" applyNumberFormat="1" applyFont="1"/>
    <xf numFmtId="169" fontId="9" fillId="0" borderId="0" xfId="1" applyNumberFormat="1" applyFont="1"/>
    <xf numFmtId="166" fontId="9" fillId="0" borderId="0" xfId="1" applyFont="1"/>
    <xf numFmtId="173" fontId="7" fillId="0" borderId="0" xfId="0" applyNumberFormat="1" applyFont="1"/>
    <xf numFmtId="0" fontId="11" fillId="0" borderId="0" xfId="0" applyFont="1"/>
    <xf numFmtId="3" fontId="7" fillId="0" borderId="0" xfId="0" applyNumberFormat="1" applyFont="1"/>
    <xf numFmtId="174" fontId="7" fillId="0" borderId="0" xfId="0" applyNumberFormat="1" applyFont="1" applyAlignment="1">
      <alignment vertical="center"/>
    </xf>
    <xf numFmtId="168" fontId="11" fillId="0" borderId="0" xfId="1" applyNumberFormat="1" applyFont="1" applyFill="1"/>
    <xf numFmtId="9" fontId="11" fillId="0" borderId="0" xfId="2" applyFont="1" applyFill="1"/>
    <xf numFmtId="9" fontId="11" fillId="0" borderId="0" xfId="2" applyFont="1" applyFill="1" applyBorder="1"/>
    <xf numFmtId="169" fontId="11" fillId="0" borderId="0" xfId="1" applyNumberFormat="1" applyFont="1" applyFill="1" applyBorder="1"/>
    <xf numFmtId="10" fontId="11" fillId="0" borderId="22" xfId="2" applyNumberFormat="1" applyFont="1" applyFill="1" applyBorder="1"/>
    <xf numFmtId="170" fontId="11" fillId="0" borderId="0" xfId="2" applyNumberFormat="1" applyFont="1" applyFill="1" applyBorder="1"/>
    <xf numFmtId="1" fontId="11" fillId="0" borderId="0" xfId="2" applyNumberFormat="1" applyFont="1" applyFill="1" applyBorder="1"/>
    <xf numFmtId="171" fontId="11" fillId="0" borderId="0" xfId="2" applyNumberFormat="1" applyFont="1" applyFill="1" applyBorder="1"/>
    <xf numFmtId="171" fontId="11" fillId="0" borderId="23" xfId="2" applyNumberFormat="1" applyFont="1" applyFill="1" applyBorder="1"/>
    <xf numFmtId="169" fontId="12" fillId="0" borderId="24" xfId="1" applyNumberFormat="1" applyFont="1" applyFill="1" applyBorder="1"/>
    <xf numFmtId="166" fontId="11" fillId="0" borderId="0" xfId="1" applyFont="1" applyFill="1"/>
    <xf numFmtId="169" fontId="11" fillId="0" borderId="0" xfId="1" applyNumberFormat="1" applyFont="1" applyFill="1"/>
    <xf numFmtId="169" fontId="13" fillId="0" borderId="0" xfId="1" applyNumberFormat="1" applyFont="1" applyFill="1" applyBorder="1"/>
    <xf numFmtId="168" fontId="14" fillId="0" borderId="0" xfId="1" applyNumberFormat="1" applyFont="1" applyFill="1"/>
    <xf numFmtId="169" fontId="15" fillId="0" borderId="24" xfId="1" applyNumberFormat="1" applyFont="1" applyFill="1" applyBorder="1"/>
    <xf numFmtId="173" fontId="7" fillId="0" borderId="15" xfId="0" applyNumberFormat="1" applyFont="1" applyBorder="1"/>
    <xf numFmtId="0" fontId="11" fillId="0" borderId="15" xfId="0" applyFont="1" applyBorder="1"/>
    <xf numFmtId="3" fontId="16" fillId="0" borderId="15" xfId="0" applyNumberFormat="1" applyFont="1" applyBorder="1"/>
    <xf numFmtId="174" fontId="7" fillId="0" borderId="15" xfId="0" applyNumberFormat="1" applyFont="1" applyBorder="1" applyAlignment="1">
      <alignment vertical="center"/>
    </xf>
    <xf numFmtId="168" fontId="11" fillId="0" borderId="15" xfId="1" applyNumberFormat="1" applyFont="1" applyFill="1" applyBorder="1"/>
    <xf numFmtId="9" fontId="11" fillId="0" borderId="15" xfId="2" applyFont="1" applyFill="1" applyBorder="1"/>
    <xf numFmtId="168" fontId="14" fillId="0" borderId="15" xfId="1" applyNumberFormat="1" applyFont="1" applyFill="1" applyBorder="1"/>
    <xf numFmtId="169" fontId="11" fillId="0" borderId="15" xfId="1" applyNumberFormat="1" applyFont="1" applyFill="1" applyBorder="1"/>
    <xf numFmtId="10" fontId="11" fillId="0" borderId="25" xfId="2" applyNumberFormat="1" applyFont="1" applyFill="1" applyBorder="1"/>
    <xf numFmtId="170" fontId="11" fillId="0" borderId="15" xfId="2" applyNumberFormat="1" applyFont="1" applyFill="1" applyBorder="1"/>
    <xf numFmtId="1" fontId="11" fillId="0" borderId="15" xfId="2" applyNumberFormat="1" applyFont="1" applyFill="1" applyBorder="1"/>
    <xf numFmtId="171" fontId="11" fillId="0" borderId="15" xfId="2" applyNumberFormat="1" applyFont="1" applyFill="1" applyBorder="1"/>
    <xf numFmtId="171" fontId="11" fillId="0" borderId="26" xfId="2" applyNumberFormat="1" applyFont="1" applyFill="1" applyBorder="1"/>
    <xf numFmtId="169" fontId="12" fillId="0" borderId="27" xfId="1" applyNumberFormat="1" applyFont="1" applyFill="1" applyBorder="1"/>
    <xf numFmtId="166" fontId="11" fillId="0" borderId="15" xfId="1" applyFont="1" applyFill="1" applyBorder="1"/>
    <xf numFmtId="169" fontId="13" fillId="0" borderId="15" xfId="1" applyNumberFormat="1" applyFont="1" applyFill="1" applyBorder="1"/>
    <xf numFmtId="169" fontId="15" fillId="0" borderId="27" xfId="1" applyNumberFormat="1" applyFont="1" applyFill="1" applyBorder="1"/>
    <xf numFmtId="168" fontId="11" fillId="0" borderId="0" xfId="1" applyNumberFormat="1" applyFont="1" applyFill="1" applyBorder="1"/>
    <xf numFmtId="3" fontId="16" fillId="0" borderId="0" xfId="0" applyNumberFormat="1" applyFont="1"/>
    <xf numFmtId="0" fontId="9" fillId="0" borderId="15" xfId="0" applyFont="1" applyBorder="1"/>
    <xf numFmtId="0" fontId="16" fillId="0" borderId="15" xfId="0" applyFont="1" applyBorder="1" applyAlignment="1">
      <alignment horizontal="right"/>
    </xf>
    <xf numFmtId="0" fontId="7" fillId="0" borderId="0" xfId="0" applyFont="1" applyAlignment="1">
      <alignment horizontal="right"/>
    </xf>
    <xf numFmtId="173" fontId="7" fillId="0" borderId="28" xfId="0" applyNumberFormat="1" applyFont="1" applyBorder="1"/>
    <xf numFmtId="0" fontId="9" fillId="0" borderId="28" xfId="0" applyFont="1" applyBorder="1"/>
    <xf numFmtId="3" fontId="7" fillId="0" borderId="28" xfId="0" applyNumberFormat="1" applyFont="1" applyBorder="1"/>
    <xf numFmtId="174" fontId="7" fillId="0" borderId="28" xfId="0" applyNumberFormat="1" applyFont="1" applyBorder="1" applyAlignment="1">
      <alignment vertical="center"/>
    </xf>
    <xf numFmtId="168" fontId="11" fillId="0" borderId="28" xfId="1" applyNumberFormat="1" applyFont="1" applyFill="1" applyBorder="1"/>
    <xf numFmtId="9" fontId="11" fillId="0" borderId="28" xfId="2" applyFont="1" applyFill="1" applyBorder="1"/>
    <xf numFmtId="169" fontId="11" fillId="0" borderId="28" xfId="1" applyNumberFormat="1" applyFont="1" applyFill="1" applyBorder="1"/>
    <xf numFmtId="10" fontId="11" fillId="0" borderId="29" xfId="2" applyNumberFormat="1" applyFont="1" applyFill="1" applyBorder="1"/>
    <xf numFmtId="170" fontId="11" fillId="0" borderId="28" xfId="2" applyNumberFormat="1" applyFont="1" applyFill="1" applyBorder="1"/>
    <xf numFmtId="1" fontId="11" fillId="0" borderId="28" xfId="2" applyNumberFormat="1" applyFont="1" applyFill="1" applyBorder="1"/>
    <xf numFmtId="171" fontId="11" fillId="0" borderId="28" xfId="2" applyNumberFormat="1" applyFont="1" applyFill="1" applyBorder="1"/>
    <xf numFmtId="171" fontId="11" fillId="0" borderId="30" xfId="2" applyNumberFormat="1" applyFont="1" applyFill="1" applyBorder="1"/>
    <xf numFmtId="169" fontId="12" fillId="0" borderId="13" xfId="1" applyNumberFormat="1" applyFont="1" applyFill="1" applyBorder="1"/>
    <xf numFmtId="169" fontId="15" fillId="0" borderId="13" xfId="1" applyNumberFormat="1" applyFont="1" applyFill="1" applyBorder="1"/>
    <xf numFmtId="0" fontId="9" fillId="0" borderId="3" xfId="0" applyFont="1" applyBorder="1" applyAlignment="1">
      <alignment horizontal="center" vertical="center"/>
    </xf>
    <xf numFmtId="43" fontId="9" fillId="0" borderId="3" xfId="3" applyFont="1" applyFill="1" applyBorder="1" applyAlignment="1">
      <alignment horizontal="center" vertical="center" wrapText="1"/>
    </xf>
    <xf numFmtId="168" fontId="9" fillId="0" borderId="3" xfId="3" applyNumberFormat="1" applyFont="1" applyFill="1" applyBorder="1" applyAlignment="1">
      <alignment horizontal="center" vertical="center" wrapText="1"/>
    </xf>
    <xf numFmtId="168" fontId="9" fillId="0" borderId="3" xfId="2" applyNumberFormat="1" applyFont="1" applyFill="1" applyBorder="1" applyAlignment="1">
      <alignment horizontal="center" vertical="center" wrapText="1"/>
    </xf>
    <xf numFmtId="10" fontId="10" fillId="0" borderId="20" xfId="2" applyNumberFormat="1" applyFont="1" applyFill="1" applyBorder="1" applyAlignment="1">
      <alignment horizontal="center" vertical="center" wrapText="1"/>
    </xf>
    <xf numFmtId="170" fontId="9" fillId="0" borderId="3" xfId="2" applyNumberFormat="1" applyFont="1" applyFill="1" applyBorder="1" applyAlignment="1">
      <alignment horizontal="center" vertical="center" wrapText="1"/>
    </xf>
    <xf numFmtId="1" fontId="9" fillId="0" borderId="3" xfId="2" applyNumberFormat="1" applyFont="1" applyFill="1" applyBorder="1" applyAlignment="1">
      <alignment horizontal="center" vertical="center" wrapText="1"/>
    </xf>
    <xf numFmtId="171" fontId="9" fillId="0" borderId="3" xfId="2" applyNumberFormat="1" applyFont="1" applyFill="1" applyBorder="1" applyAlignment="1">
      <alignment horizontal="center" vertical="center" wrapText="1"/>
    </xf>
    <xf numFmtId="172" fontId="9" fillId="0" borderId="4" xfId="2" applyNumberFormat="1" applyFont="1" applyFill="1" applyBorder="1" applyAlignment="1">
      <alignment horizontal="center" vertical="center" wrapText="1"/>
    </xf>
    <xf numFmtId="169" fontId="9" fillId="0" borderId="3" xfId="1" applyNumberFormat="1" applyFont="1" applyFill="1" applyBorder="1" applyAlignment="1">
      <alignment horizontal="center" vertical="center" wrapText="1"/>
    </xf>
    <xf numFmtId="169" fontId="10" fillId="0" borderId="21" xfId="1" applyNumberFormat="1" applyFont="1" applyFill="1" applyBorder="1" applyAlignment="1">
      <alignment horizontal="center" vertical="center" wrapText="1"/>
    </xf>
    <xf numFmtId="166" fontId="9" fillId="0" borderId="3" xfId="1" applyFont="1" applyFill="1" applyBorder="1" applyAlignment="1">
      <alignment horizontal="center" vertical="center" wrapText="1"/>
    </xf>
    <xf numFmtId="9" fontId="10" fillId="0" borderId="3" xfId="2" applyFont="1" applyFill="1" applyBorder="1" applyAlignment="1">
      <alignment horizontal="center" vertical="center" wrapText="1"/>
    </xf>
    <xf numFmtId="173" fontId="7" fillId="3" borderId="0" xfId="0" applyNumberFormat="1" applyFont="1" applyFill="1"/>
    <xf numFmtId="0" fontId="11" fillId="3" borderId="0" xfId="0" applyFont="1" applyFill="1"/>
    <xf numFmtId="3" fontId="7" fillId="3" borderId="0" xfId="0" applyNumberFormat="1" applyFont="1" applyFill="1"/>
    <xf numFmtId="174" fontId="7" fillId="3" borderId="0" xfId="0" applyNumberFormat="1" applyFont="1" applyFill="1" applyAlignment="1">
      <alignment vertical="center"/>
    </xf>
    <xf numFmtId="168" fontId="11" fillId="3" borderId="0" xfId="1" applyNumberFormat="1" applyFont="1" applyFill="1"/>
    <xf numFmtId="9" fontId="11" fillId="3" borderId="0" xfId="2" applyFont="1" applyFill="1"/>
    <xf numFmtId="9" fontId="11" fillId="3" borderId="0" xfId="2" applyFont="1" applyFill="1" applyBorder="1"/>
    <xf numFmtId="169" fontId="11" fillId="3" borderId="0" xfId="1" applyNumberFormat="1" applyFont="1" applyFill="1" applyBorder="1"/>
    <xf numFmtId="49" fontId="4" fillId="4" borderId="1" xfId="0" applyNumberFormat="1" applyFont="1" applyFill="1" applyBorder="1"/>
    <xf numFmtId="49" fontId="5" fillId="4" borderId="1" xfId="0" applyNumberFormat="1" applyFont="1" applyFill="1" applyBorder="1"/>
    <xf numFmtId="49" fontId="4" fillId="2" borderId="2" xfId="0" applyNumberFormat="1" applyFont="1" applyFill="1" applyBorder="1"/>
    <xf numFmtId="49" fontId="4" fillId="2" borderId="6" xfId="0" applyNumberFormat="1" applyFont="1" applyFill="1" applyBorder="1"/>
    <xf numFmtId="49" fontId="5" fillId="4" borderId="5" xfId="0" applyNumberFormat="1" applyFont="1" applyFill="1" applyBorder="1"/>
    <xf numFmtId="49" fontId="4" fillId="2" borderId="34" xfId="0" applyNumberFormat="1" applyFont="1" applyFill="1" applyBorder="1"/>
    <xf numFmtId="49" fontId="4" fillId="2" borderId="35" xfId="0" applyNumberFormat="1" applyFont="1" applyFill="1" applyBorder="1"/>
    <xf numFmtId="49" fontId="4" fillId="4" borderId="5" xfId="0" applyNumberFormat="1" applyFont="1" applyFill="1" applyBorder="1"/>
    <xf numFmtId="49" fontId="4" fillId="2" borderId="33" xfId="0" applyNumberFormat="1" applyFont="1" applyFill="1" applyBorder="1"/>
    <xf numFmtId="49" fontId="17" fillId="5" borderId="36" xfId="0" applyNumberFormat="1" applyFont="1" applyFill="1" applyBorder="1"/>
    <xf numFmtId="49" fontId="6" fillId="3" borderId="37" xfId="0" applyNumberFormat="1" applyFont="1" applyFill="1" applyBorder="1"/>
    <xf numFmtId="49" fontId="6" fillId="3" borderId="14" xfId="0" applyNumberFormat="1" applyFont="1" applyFill="1" applyBorder="1"/>
    <xf numFmtId="49" fontId="6" fillId="3" borderId="14" xfId="0" applyNumberFormat="1" applyFont="1" applyFill="1" applyBorder="1" applyAlignment="1">
      <alignment horizontal="left"/>
    </xf>
    <xf numFmtId="49" fontId="4" fillId="2" borderId="39" xfId="0" applyNumberFormat="1" applyFont="1" applyFill="1" applyBorder="1"/>
    <xf numFmtId="49" fontId="6" fillId="3" borderId="37" xfId="0" applyNumberFormat="1" applyFont="1" applyFill="1" applyBorder="1" applyAlignment="1">
      <alignment horizontal="left"/>
    </xf>
    <xf numFmtId="49" fontId="17" fillId="5" borderId="14" xfId="0" applyNumberFormat="1" applyFont="1" applyFill="1" applyBorder="1"/>
    <xf numFmtId="0" fontId="5" fillId="0" borderId="0" xfId="0" applyFont="1" applyAlignment="1">
      <alignment vertical="center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/>
    <xf numFmtId="49" fontId="4" fillId="6" borderId="1" xfId="0" applyNumberFormat="1" applyFont="1" applyFill="1" applyBorder="1" applyAlignment="1">
      <alignment horizontal="left" indent="3"/>
    </xf>
    <xf numFmtId="49" fontId="4" fillId="6" borderId="1" xfId="0" applyNumberFormat="1" applyFont="1" applyFill="1" applyBorder="1"/>
    <xf numFmtId="49" fontId="4" fillId="6" borderId="6" xfId="0" applyNumberFormat="1" applyFont="1" applyFill="1" applyBorder="1"/>
    <xf numFmtId="49" fontId="4" fillId="6" borderId="5" xfId="0" applyNumberFormat="1" applyFont="1" applyFill="1" applyBorder="1" applyAlignment="1">
      <alignment horizontal="left" indent="3"/>
    </xf>
    <xf numFmtId="49" fontId="4" fillId="6" borderId="5" xfId="0" applyNumberFormat="1" applyFont="1" applyFill="1" applyBorder="1"/>
    <xf numFmtId="49" fontId="4" fillId="6" borderId="32" xfId="0" applyNumberFormat="1" applyFont="1" applyFill="1" applyBorder="1"/>
    <xf numFmtId="49" fontId="4" fillId="6" borderId="9" xfId="0" applyNumberFormat="1" applyFont="1" applyFill="1" applyBorder="1"/>
    <xf numFmtId="49" fontId="4" fillId="6" borderId="8" xfId="0" applyNumberFormat="1" applyFont="1" applyFill="1" applyBorder="1"/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left"/>
      <protection locked="0"/>
    </xf>
    <xf numFmtId="0" fontId="5" fillId="0" borderId="44" xfId="0" applyFont="1" applyBorder="1"/>
    <xf numFmtId="0" fontId="18" fillId="0" borderId="1" xfId="0" applyFont="1" applyBorder="1" applyProtection="1">
      <protection locked="0"/>
    </xf>
    <xf numFmtId="169" fontId="4" fillId="0" borderId="1" xfId="1" applyNumberFormat="1" applyFont="1" applyBorder="1" applyAlignment="1" applyProtection="1">
      <alignment horizontal="right"/>
      <protection locked="0"/>
    </xf>
    <xf numFmtId="169" fontId="5" fillId="0" borderId="1" xfId="1" applyNumberFormat="1" applyFont="1" applyBorder="1" applyAlignment="1" applyProtection="1">
      <alignment horizontal="right"/>
      <protection locked="0"/>
    </xf>
    <xf numFmtId="169" fontId="4" fillId="0" borderId="6" xfId="1" applyNumberFormat="1" applyFont="1" applyBorder="1" applyAlignment="1" applyProtection="1">
      <alignment horizontal="right"/>
      <protection locked="0"/>
    </xf>
    <xf numFmtId="169" fontId="5" fillId="0" borderId="6" xfId="1" applyNumberFormat="1" applyFont="1" applyBorder="1" applyAlignment="1" applyProtection="1">
      <alignment horizontal="right"/>
      <protection locked="0"/>
    </xf>
    <xf numFmtId="169" fontId="5" fillId="3" borderId="11" xfId="1" applyNumberFormat="1" applyFont="1" applyFill="1" applyBorder="1" applyAlignment="1" applyProtection="1">
      <alignment horizontal="right"/>
      <protection locked="0"/>
    </xf>
    <xf numFmtId="169" fontId="5" fillId="4" borderId="5" xfId="1" applyNumberFormat="1" applyFont="1" applyFill="1" applyBorder="1" applyAlignment="1" applyProtection="1">
      <alignment horizontal="right"/>
      <protection locked="0"/>
    </xf>
    <xf numFmtId="169" fontId="5" fillId="4" borderId="6" xfId="1" applyNumberFormat="1" applyFont="1" applyFill="1" applyBorder="1" applyAlignment="1" applyProtection="1">
      <alignment horizontal="right"/>
      <protection locked="0"/>
    </xf>
    <xf numFmtId="169" fontId="5" fillId="0" borderId="7" xfId="1" applyNumberFormat="1" applyFont="1" applyBorder="1" applyAlignment="1" applyProtection="1">
      <alignment horizontal="right"/>
      <protection locked="0"/>
    </xf>
    <xf numFmtId="169" fontId="4" fillId="0" borderId="5" xfId="1" applyNumberFormat="1" applyFont="1" applyBorder="1" applyAlignment="1" applyProtection="1">
      <alignment horizontal="right"/>
      <protection locked="0"/>
    </xf>
    <xf numFmtId="169" fontId="4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169" fontId="4" fillId="0" borderId="6" xfId="1" applyNumberFormat="1" applyFont="1" applyBorder="1" applyAlignment="1">
      <alignment horizontal="right"/>
    </xf>
    <xf numFmtId="169" fontId="4" fillId="0" borderId="7" xfId="1" applyNumberFormat="1" applyFont="1" applyBorder="1" applyAlignment="1">
      <alignment horizontal="right"/>
    </xf>
    <xf numFmtId="169" fontId="5" fillId="0" borderId="7" xfId="1" applyNumberFormat="1" applyFont="1" applyBorder="1" applyAlignment="1">
      <alignment horizontal="right"/>
    </xf>
    <xf numFmtId="169" fontId="5" fillId="3" borderId="38" xfId="1" applyNumberFormat="1" applyFont="1" applyFill="1" applyBorder="1" applyAlignment="1" applyProtection="1">
      <alignment horizontal="right"/>
      <protection locked="0"/>
    </xf>
    <xf numFmtId="169" fontId="17" fillId="5" borderId="11" xfId="1" applyNumberFormat="1" applyFont="1" applyFill="1" applyBorder="1" applyAlignment="1" applyProtection="1">
      <alignment horizontal="right"/>
      <protection locked="0"/>
    </xf>
    <xf numFmtId="169" fontId="4" fillId="0" borderId="7" xfId="1" applyNumberFormat="1" applyFont="1" applyBorder="1" applyAlignment="1" applyProtection="1">
      <alignment horizontal="right"/>
      <protection locked="0"/>
    </xf>
    <xf numFmtId="169" fontId="17" fillId="5" borderId="31" xfId="1" applyNumberFormat="1" applyFont="1" applyFill="1" applyBorder="1" applyAlignment="1">
      <alignment horizontal="right"/>
    </xf>
    <xf numFmtId="169" fontId="17" fillId="5" borderId="11" xfId="1" applyNumberFormat="1" applyFont="1" applyFill="1" applyBorder="1" applyAlignment="1">
      <alignment horizontal="right"/>
    </xf>
    <xf numFmtId="0" fontId="20" fillId="0" borderId="0" xfId="0" applyFont="1"/>
    <xf numFmtId="175" fontId="4" fillId="0" borderId="47" xfId="4" applyNumberFormat="1" applyFont="1" applyFill="1" applyBorder="1"/>
    <xf numFmtId="175" fontId="4" fillId="0" borderId="48" xfId="4" applyNumberFormat="1" applyFont="1" applyBorder="1"/>
    <xf numFmtId="175" fontId="4" fillId="0" borderId="1" xfId="4" applyNumberFormat="1" applyFont="1" applyFill="1" applyBorder="1"/>
    <xf numFmtId="175" fontId="4" fillId="0" borderId="42" xfId="4" applyNumberFormat="1" applyFont="1" applyBorder="1"/>
    <xf numFmtId="0" fontId="4" fillId="0" borderId="42" xfId="0" applyFont="1" applyBorder="1"/>
    <xf numFmtId="10" fontId="4" fillId="0" borderId="1" xfId="0" applyNumberFormat="1" applyFont="1" applyBorder="1" applyAlignment="1" applyProtection="1">
      <alignment horizontal="right"/>
      <protection locked="0"/>
    </xf>
    <xf numFmtId="175" fontId="4" fillId="0" borderId="42" xfId="4" applyNumberFormat="1" applyFont="1" applyFill="1" applyBorder="1"/>
    <xf numFmtId="167" fontId="4" fillId="0" borderId="50" xfId="4" applyFont="1" applyFill="1" applyBorder="1"/>
    <xf numFmtId="167" fontId="4" fillId="0" borderId="51" xfId="4" applyFont="1" applyFill="1" applyBorder="1"/>
    <xf numFmtId="0" fontId="4" fillId="6" borderId="46" xfId="0" applyFont="1" applyFill="1" applyBorder="1"/>
    <xf numFmtId="0" fontId="4" fillId="6" borderId="43" xfId="0" applyFont="1" applyFill="1" applyBorder="1"/>
    <xf numFmtId="0" fontId="4" fillId="6" borderId="49" xfId="0" applyFont="1" applyFill="1" applyBorder="1"/>
    <xf numFmtId="0" fontId="5" fillId="6" borderId="46" xfId="0" applyFont="1" applyFill="1" applyBorder="1" applyAlignment="1">
      <alignment vertical="center"/>
    </xf>
    <xf numFmtId="169" fontId="5" fillId="0" borderId="48" xfId="1" applyNumberFormat="1" applyFont="1" applyBorder="1" applyAlignment="1">
      <alignment vertical="center"/>
    </xf>
    <xf numFmtId="49" fontId="4" fillId="6" borderId="43" xfId="0" applyNumberFormat="1" applyFont="1" applyFill="1" applyBorder="1" applyAlignment="1">
      <alignment horizontal="left" vertical="center" indent="1"/>
    </xf>
    <xf numFmtId="169" fontId="4" fillId="0" borderId="42" xfId="1" applyNumberFormat="1" applyFont="1" applyBorder="1" applyAlignment="1">
      <alignment vertical="center"/>
    </xf>
    <xf numFmtId="0" fontId="5" fillId="6" borderId="43" xfId="0" applyFont="1" applyFill="1" applyBorder="1" applyAlignment="1">
      <alignment vertical="center"/>
    </xf>
    <xf numFmtId="169" fontId="5" fillId="0" borderId="42" xfId="1" applyNumberFormat="1" applyFont="1" applyBorder="1" applyAlignment="1">
      <alignment vertical="center"/>
    </xf>
    <xf numFmtId="0" fontId="4" fillId="6" borderId="43" xfId="0" applyFont="1" applyFill="1" applyBorder="1" applyAlignment="1">
      <alignment vertical="center"/>
    </xf>
    <xf numFmtId="0" fontId="4" fillId="6" borderId="49" xfId="0" applyFont="1" applyFill="1" applyBorder="1" applyAlignment="1">
      <alignment vertical="center"/>
    </xf>
    <xf numFmtId="169" fontId="4" fillId="0" borderId="51" xfId="1" applyNumberFormat="1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0" fontId="4" fillId="6" borderId="1" xfId="0" applyFont="1" applyFill="1" applyBorder="1"/>
    <xf numFmtId="0" fontId="5" fillId="0" borderId="0" xfId="0" applyFont="1"/>
    <xf numFmtId="0" fontId="4" fillId="0" borderId="2" xfId="0" applyFont="1" applyBorder="1"/>
    <xf numFmtId="49" fontId="5" fillId="0" borderId="0" xfId="0" applyNumberFormat="1" applyFont="1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3" fontId="0" fillId="0" borderId="0" xfId="6" applyFont="1" applyAlignment="1">
      <alignment horizontal="centerContinuous" vertical="center"/>
    </xf>
    <xf numFmtId="0" fontId="29" fillId="7" borderId="46" xfId="0" applyFont="1" applyFill="1" applyBorder="1" applyAlignment="1">
      <alignment horizontal="center"/>
    </xf>
    <xf numFmtId="0" fontId="29" fillId="7" borderId="47" xfId="0" applyFont="1" applyFill="1" applyBorder="1" applyAlignment="1">
      <alignment horizontal="center"/>
    </xf>
    <xf numFmtId="0" fontId="29" fillId="2" borderId="47" xfId="0" applyFont="1" applyFill="1" applyBorder="1" applyAlignment="1">
      <alignment horizontal="center"/>
    </xf>
    <xf numFmtId="43" fontId="29" fillId="2" borderId="47" xfId="6" applyFont="1" applyFill="1" applyBorder="1" applyAlignment="1" applyProtection="1">
      <alignment horizontal="center"/>
    </xf>
    <xf numFmtId="43" fontId="29" fillId="2" borderId="48" xfId="6" applyFont="1" applyFill="1" applyBorder="1" applyAlignment="1" applyProtection="1">
      <alignment horizontal="center"/>
    </xf>
    <xf numFmtId="0" fontId="30" fillId="7" borderId="43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43" fontId="0" fillId="0" borderId="1" xfId="6" applyFont="1" applyBorder="1" applyProtection="1">
      <protection locked="0"/>
    </xf>
    <xf numFmtId="43" fontId="7" fillId="0" borderId="1" xfId="6" applyFont="1" applyBorder="1" applyProtection="1">
      <protection locked="0"/>
    </xf>
    <xf numFmtId="43" fontId="0" fillId="0" borderId="42" xfId="6" applyFont="1" applyBorder="1" applyProtection="1">
      <protection locked="0"/>
    </xf>
    <xf numFmtId="0" fontId="7" fillId="0" borderId="1" xfId="0" applyFont="1" applyBorder="1" applyProtection="1">
      <protection locked="0"/>
    </xf>
    <xf numFmtId="15" fontId="0" fillId="0" borderId="1" xfId="0" applyNumberFormat="1" applyBorder="1" applyAlignment="1" applyProtection="1">
      <alignment horizontal="left"/>
      <protection locked="0"/>
    </xf>
    <xf numFmtId="1" fontId="0" fillId="0" borderId="1" xfId="0" quotePrefix="1" applyNumberFormat="1" applyBorder="1" applyProtection="1">
      <protection locked="0"/>
    </xf>
    <xf numFmtId="0" fontId="0" fillId="0" borderId="1" xfId="0" quotePrefix="1" applyBorder="1" applyProtection="1">
      <protection locked="0"/>
    </xf>
    <xf numFmtId="167" fontId="0" fillId="0" borderId="0" xfId="0" applyNumberFormat="1"/>
    <xf numFmtId="0" fontId="30" fillId="7" borderId="49" xfId="0" applyFont="1" applyFill="1" applyBorder="1" applyAlignment="1">
      <alignment horizontal="left"/>
    </xf>
    <xf numFmtId="0" fontId="0" fillId="0" borderId="50" xfId="0" applyBorder="1" applyProtection="1">
      <protection locked="0"/>
    </xf>
    <xf numFmtId="0" fontId="30" fillId="0" borderId="50" xfId="0" applyFont="1" applyBorder="1" applyAlignment="1" applyProtection="1">
      <alignment horizontal="left"/>
      <protection locked="0"/>
    </xf>
    <xf numFmtId="0" fontId="30" fillId="0" borderId="50" xfId="0" applyFont="1" applyBorder="1" applyProtection="1">
      <protection locked="0"/>
    </xf>
    <xf numFmtId="43" fontId="30" fillId="0" borderId="50" xfId="6" applyFont="1" applyBorder="1" applyProtection="1">
      <protection locked="0"/>
    </xf>
    <xf numFmtId="43" fontId="30" fillId="0" borderId="51" xfId="6" applyFont="1" applyBorder="1" applyProtection="1">
      <protection locked="0"/>
    </xf>
    <xf numFmtId="0" fontId="30" fillId="0" borderId="0" xfId="0" applyFont="1"/>
    <xf numFmtId="0" fontId="30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6" applyFont="1"/>
    <xf numFmtId="49" fontId="24" fillId="6" borderId="6" xfId="0" applyNumberFormat="1" applyFont="1" applyFill="1" applyBorder="1"/>
    <xf numFmtId="165" fontId="4" fillId="4" borderId="6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49" fontId="4" fillId="0" borderId="1" xfId="1" applyNumberFormat="1" applyFont="1" applyBorder="1" applyAlignment="1" applyProtection="1">
      <alignment horizontal="left"/>
      <protection locked="0"/>
    </xf>
    <xf numFmtId="49" fontId="4" fillId="0" borderId="6" xfId="1" applyNumberFormat="1" applyFont="1" applyBorder="1" applyAlignment="1" applyProtection="1">
      <alignment horizontal="left"/>
      <protection locked="0"/>
    </xf>
    <xf numFmtId="49" fontId="4" fillId="3" borderId="11" xfId="1" applyNumberFormat="1" applyFont="1" applyFill="1" applyBorder="1" applyAlignment="1" applyProtection="1">
      <alignment horizontal="left"/>
      <protection locked="0"/>
    </xf>
    <xf numFmtId="49" fontId="4" fillId="4" borderId="6" xfId="1" applyNumberFormat="1" applyFont="1" applyFill="1" applyBorder="1" applyAlignment="1" applyProtection="1">
      <alignment horizontal="left"/>
      <protection locked="0"/>
    </xf>
    <xf numFmtId="49" fontId="4" fillId="0" borderId="7" xfId="1" applyNumberFormat="1" applyFont="1" applyBorder="1" applyAlignment="1" applyProtection="1">
      <alignment horizontal="left"/>
      <protection locked="0"/>
    </xf>
    <xf numFmtId="49" fontId="4" fillId="0" borderId="1" xfId="1" applyNumberFormat="1" applyFont="1" applyBorder="1" applyAlignment="1">
      <alignment horizontal="left"/>
    </xf>
    <xf numFmtId="49" fontId="4" fillId="0" borderId="7" xfId="1" applyNumberFormat="1" applyFont="1" applyBorder="1" applyAlignment="1">
      <alignment horizontal="left"/>
    </xf>
    <xf numFmtId="49" fontId="4" fillId="3" borderId="38" xfId="1" applyNumberFormat="1" applyFont="1" applyFill="1" applyBorder="1" applyAlignment="1" applyProtection="1">
      <alignment horizontal="left"/>
      <protection locked="0"/>
    </xf>
    <xf numFmtId="49" fontId="32" fillId="5" borderId="11" xfId="1" applyNumberFormat="1" applyFont="1" applyFill="1" applyBorder="1" applyAlignment="1" applyProtection="1">
      <alignment horizontal="left"/>
      <protection locked="0"/>
    </xf>
    <xf numFmtId="49" fontId="32" fillId="5" borderId="11" xfId="1" applyNumberFormat="1" applyFont="1" applyFill="1" applyBorder="1" applyAlignment="1">
      <alignment horizontal="left"/>
    </xf>
    <xf numFmtId="0" fontId="5" fillId="6" borderId="1" xfId="0" applyFont="1" applyFill="1" applyBorder="1" applyAlignment="1">
      <alignment horizontal="left" wrapText="1"/>
    </xf>
    <xf numFmtId="0" fontId="1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6" borderId="1" xfId="0" applyFont="1" applyFill="1" applyBorder="1" applyAlignment="1">
      <alignment horizontal="right" wrapText="1"/>
    </xf>
    <xf numFmtId="0" fontId="4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 wrapText="1"/>
    </xf>
    <xf numFmtId="165" fontId="5" fillId="4" borderId="1" xfId="0" applyNumberFormat="1" applyFont="1" applyFill="1" applyBorder="1" applyAlignment="1" applyProtection="1">
      <alignment horizontal="right"/>
      <protection locked="0"/>
    </xf>
    <xf numFmtId="165" fontId="5" fillId="4" borderId="6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 wrapText="1"/>
    </xf>
    <xf numFmtId="43" fontId="21" fillId="6" borderId="1" xfId="5" applyFont="1" applyFill="1" applyBorder="1" applyAlignment="1">
      <alignment horizontal="center" vertical="center" wrapText="1"/>
    </xf>
    <xf numFmtId="43" fontId="31" fillId="6" borderId="1" xfId="5" applyFont="1" applyFill="1" applyBorder="1" applyAlignment="1">
      <alignment horizontal="center" vertical="center" wrapText="1"/>
    </xf>
    <xf numFmtId="43" fontId="21" fillId="6" borderId="1" xfId="5" applyFont="1" applyFill="1" applyBorder="1" applyAlignment="1">
      <alignment horizontal="left" vertical="center" wrapText="1"/>
    </xf>
    <xf numFmtId="9" fontId="22" fillId="6" borderId="1" xfId="2" applyFont="1" applyFill="1" applyBorder="1" applyAlignment="1">
      <alignment vertical="center"/>
    </xf>
    <xf numFmtId="175" fontId="22" fillId="6" borderId="1" xfId="5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8" fontId="4" fillId="6" borderId="1" xfId="5" applyNumberFormat="1" applyFont="1" applyFill="1" applyBorder="1" applyAlignment="1">
      <alignment vertical="center"/>
    </xf>
    <xf numFmtId="43" fontId="4" fillId="6" borderId="1" xfId="5" applyFont="1" applyFill="1" applyBorder="1" applyAlignment="1">
      <alignment vertical="center"/>
    </xf>
    <xf numFmtId="9" fontId="22" fillId="0" borderId="1" xfId="2" applyFont="1" applyFill="1" applyBorder="1" applyAlignment="1">
      <alignment vertical="center"/>
    </xf>
    <xf numFmtId="175" fontId="22" fillId="0" borderId="1" xfId="5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8" fontId="4" fillId="0" borderId="1" xfId="5" applyNumberFormat="1" applyFont="1" applyFill="1" applyBorder="1" applyAlignment="1">
      <alignment vertical="center"/>
    </xf>
    <xf numFmtId="43" fontId="4" fillId="0" borderId="1" xfId="5" applyFont="1" applyFill="1" applyBorder="1" applyAlignment="1">
      <alignment vertical="center"/>
    </xf>
    <xf numFmtId="168" fontId="4" fillId="0" borderId="1" xfId="5" applyNumberFormat="1" applyFont="1" applyBorder="1" applyAlignment="1">
      <alignment vertical="center"/>
    </xf>
    <xf numFmtId="9" fontId="22" fillId="0" borderId="1" xfId="2" applyFont="1" applyBorder="1" applyAlignment="1">
      <alignment vertical="center"/>
    </xf>
    <xf numFmtId="168" fontId="22" fillId="0" borderId="1" xfId="5" applyNumberFormat="1" applyFont="1" applyBorder="1" applyAlignment="1">
      <alignment vertical="center"/>
    </xf>
    <xf numFmtId="0" fontId="21" fillId="3" borderId="1" xfId="0" applyFont="1" applyFill="1" applyBorder="1" applyAlignment="1">
      <alignment horizontal="right" vertical="center"/>
    </xf>
    <xf numFmtId="1" fontId="21" fillId="3" borderId="1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168" fontId="21" fillId="3" borderId="1" xfId="5" applyNumberFormat="1" applyFont="1" applyFill="1" applyBorder="1" applyAlignment="1">
      <alignment vertical="center"/>
    </xf>
    <xf numFmtId="43" fontId="21" fillId="3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1" fontId="21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9" fontId="21" fillId="0" borderId="1" xfId="2" applyFont="1" applyBorder="1" applyAlignment="1">
      <alignment vertical="center"/>
    </xf>
    <xf numFmtId="0" fontId="4" fillId="6" borderId="22" xfId="0" applyFont="1" applyFill="1" applyBorder="1" applyAlignment="1" applyProtection="1">
      <alignment vertical="center"/>
      <protection locked="0"/>
    </xf>
    <xf numFmtId="0" fontId="5" fillId="6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6" borderId="22" xfId="0" applyFont="1" applyFill="1" applyBorder="1" applyAlignment="1" applyProtection="1">
      <alignment vertical="center"/>
      <protection locked="0"/>
    </xf>
    <xf numFmtId="169" fontId="4" fillId="0" borderId="1" xfId="1" applyNumberFormat="1" applyFont="1" applyFill="1" applyBorder="1" applyAlignment="1" applyProtection="1">
      <alignment vertical="center"/>
      <protection locked="0"/>
    </xf>
    <xf numFmtId="169" fontId="4" fillId="0" borderId="1" xfId="1" applyNumberFormat="1" applyFont="1" applyFill="1" applyBorder="1" applyAlignment="1">
      <alignment vertical="center"/>
    </xf>
    <xf numFmtId="169" fontId="4" fillId="0" borderId="41" xfId="1" applyNumberFormat="1" applyFont="1" applyFill="1" applyBorder="1" applyAlignment="1" applyProtection="1">
      <alignment vertical="center"/>
      <protection locked="0"/>
    </xf>
    <xf numFmtId="169" fontId="4" fillId="0" borderId="0" xfId="1" applyNumberFormat="1" applyFont="1" applyFill="1" applyBorder="1" applyAlignment="1" applyProtection="1">
      <alignment vertical="center"/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4" fillId="6" borderId="29" xfId="0" applyFont="1" applyFill="1" applyBorder="1" applyAlignment="1" applyProtection="1">
      <alignment vertical="center"/>
      <protection locked="0"/>
    </xf>
    <xf numFmtId="0" fontId="4" fillId="6" borderId="28" xfId="0" applyFont="1" applyFill="1" applyBorder="1" applyAlignment="1" applyProtection="1">
      <alignment vertical="center"/>
      <protection locked="0"/>
    </xf>
    <xf numFmtId="169" fontId="4" fillId="0" borderId="2" xfId="1" applyNumberFormat="1" applyFont="1" applyFill="1" applyBorder="1" applyAlignment="1" applyProtection="1">
      <alignment vertical="center"/>
      <protection locked="0"/>
    </xf>
    <xf numFmtId="169" fontId="4" fillId="0" borderId="3" xfId="1" applyNumberFormat="1" applyFont="1" applyFill="1" applyBorder="1" applyAlignment="1">
      <alignment vertical="center"/>
    </xf>
    <xf numFmtId="169" fontId="4" fillId="0" borderId="2" xfId="1" applyNumberFormat="1" applyFont="1" applyFill="1" applyBorder="1" applyAlignment="1">
      <alignment vertical="center"/>
    </xf>
    <xf numFmtId="0" fontId="17" fillId="3" borderId="52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26" fillId="3" borderId="4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174" fontId="4" fillId="0" borderId="2" xfId="0" applyNumberFormat="1" applyFont="1" applyBorder="1" applyAlignment="1" applyProtection="1">
      <alignment horizontal="left" vertical="center"/>
      <protection locked="0"/>
    </xf>
    <xf numFmtId="174" fontId="4" fillId="0" borderId="3" xfId="0" applyNumberFormat="1" applyFont="1" applyBorder="1" applyAlignment="1" applyProtection="1">
      <alignment horizontal="left" vertical="center"/>
      <protection locked="0"/>
    </xf>
    <xf numFmtId="174" fontId="4" fillId="0" borderId="4" xfId="0" applyNumberFormat="1" applyFont="1" applyBorder="1" applyAlignment="1" applyProtection="1">
      <alignment horizontal="left" vertical="center"/>
      <protection locked="0"/>
    </xf>
    <xf numFmtId="43" fontId="21" fillId="6" borderId="5" xfId="5" applyFont="1" applyFill="1" applyBorder="1" applyAlignment="1">
      <alignment horizontal="left" vertical="center" wrapText="1"/>
    </xf>
    <xf numFmtId="0" fontId="17" fillId="6" borderId="14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9883682C-C4E6-4112-8007-B4861961EE37}"/>
    <cellStyle name="Comma 3" xfId="3" xr:uid="{A57D65A8-8295-4879-9919-D79714A81AB1}"/>
    <cellStyle name="Comma 3 2" xfId="5" xr:uid="{2BED213F-FDC9-459C-803F-21090B7848BF}"/>
    <cellStyle name="Currency" xfId="1" builtinId="4"/>
    <cellStyle name="Normal" xfId="0" builtinId="0"/>
    <cellStyle name="Percent" xfId="2" builtinId="5"/>
  </cellStyles>
  <dxfs count="2">
    <dxf>
      <font>
        <color rgb="FFFF0000"/>
      </font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84D4EE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2233083</xdr:colOff>
      <xdr:row>1</xdr:row>
      <xdr:rowOff>19104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80937C-34CD-424F-8877-C37C61B05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3083" cy="770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592666</xdr:colOff>
      <xdr:row>1</xdr:row>
      <xdr:rowOff>19104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5F747B-9953-21AF-58DE-78C109106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3083" cy="770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0</xdr:col>
      <xdr:colOff>2233083</xdr:colOff>
      <xdr:row>4</xdr:row>
      <xdr:rowOff>13812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7E2004-6203-4818-9301-E09F9298F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2233083" cy="770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2233083</xdr:colOff>
      <xdr:row>1</xdr:row>
      <xdr:rowOff>19104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6B7E98-871A-45B3-BD7E-821CC5F78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3083" cy="770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D30AD-B503-440D-A7D0-8E803CC554D6}">
  <dimension ref="A1:J37"/>
  <sheetViews>
    <sheetView zoomScale="60" zoomScaleNormal="60" workbookViewId="0">
      <selection activeCell="B8" sqref="B8"/>
    </sheetView>
  </sheetViews>
  <sheetFormatPr defaultColWidth="8.7109375" defaultRowHeight="12.75"/>
  <cols>
    <col min="1" max="1" width="44.140625" style="169" bestFit="1" customWidth="1"/>
    <col min="2" max="3" width="23.5703125" style="169" customWidth="1"/>
    <col min="4" max="16384" width="8.7109375" style="169"/>
  </cols>
  <sheetData>
    <row r="1" spans="1:10" s="1" customFormat="1" ht="59.25" customHeight="1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</row>
    <row r="3" spans="1:10" ht="13.5" thickBot="1"/>
    <row r="4" spans="1:10" ht="19.5" thickBot="1">
      <c r="A4" s="297" t="s">
        <v>1</v>
      </c>
      <c r="B4" s="298"/>
    </row>
    <row r="5" spans="1:10" ht="15.75">
      <c r="A5" s="182" t="s">
        <v>2</v>
      </c>
      <c r="B5" s="183"/>
    </row>
    <row r="6" spans="1:10" ht="15.75">
      <c r="A6" s="184" t="str">
        <f>'1) Capital Budget Template'!E10</f>
        <v>APPRAISALS/STUDIES</v>
      </c>
      <c r="B6" s="185">
        <f>'1) Capital Budget Template'!H17</f>
        <v>0</v>
      </c>
    </row>
    <row r="7" spans="1:10" ht="15.75">
      <c r="A7" s="184" t="str">
        <f>'1) Capital Budget Template'!E18</f>
        <v>LAND ACQUISITION AND SERVICING</v>
      </c>
      <c r="B7" s="185">
        <f>'1) Capital Budget Template'!H27</f>
        <v>0</v>
      </c>
    </row>
    <row r="8" spans="1:10" ht="15.75">
      <c r="A8" s="184" t="str">
        <f>'1) Capital Budget Template'!E28</f>
        <v>MUNICIPAL FEES</v>
      </c>
      <c r="B8" s="185">
        <f>'1) Capital Budget Template'!H38</f>
        <v>0</v>
      </c>
    </row>
    <row r="9" spans="1:10" ht="15.75">
      <c r="A9" s="184" t="str">
        <f>'1) Capital Budget Template'!E39</f>
        <v>UTILITY FEES</v>
      </c>
      <c r="B9" s="185">
        <f>'1) Capital Budget Template'!H44</f>
        <v>0</v>
      </c>
    </row>
    <row r="10" spans="1:10" ht="15.75">
      <c r="A10" s="184" t="str">
        <f>'1) Capital Budget Template'!E45</f>
        <v>DESIGN CONSULTANTS</v>
      </c>
      <c r="B10" s="185">
        <f>'1) Capital Budget Template'!H65</f>
        <v>0</v>
      </c>
    </row>
    <row r="11" spans="1:10" ht="15.75">
      <c r="A11" s="184" t="str">
        <f>'1) Capital Budget Template'!E66</f>
        <v>OTHER CONSULTANTS</v>
      </c>
      <c r="B11" s="185">
        <f>'1) Capital Budget Template'!H87</f>
        <v>0</v>
      </c>
    </row>
    <row r="12" spans="1:10" ht="15.75">
      <c r="A12" s="184" t="str">
        <f>'1) Capital Budget Template'!E88</f>
        <v>MISCELLANEOUS SOFT COST</v>
      </c>
      <c r="B12" s="185">
        <f>'1) Capital Budget Template'!H104</f>
        <v>0</v>
      </c>
    </row>
    <row r="13" spans="1:10" ht="15.75">
      <c r="A13" s="184" t="str">
        <f>'1) Capital Budget Template'!E105</f>
        <v>BORROWING COSTS</v>
      </c>
      <c r="B13" s="185">
        <f>'1) Capital Budget Template'!H110</f>
        <v>0</v>
      </c>
    </row>
    <row r="14" spans="1:10" ht="15.75">
      <c r="A14" s="184" t="str">
        <f>'1) Capital Budget Template'!E111</f>
        <v>CONSTRUCTION</v>
      </c>
      <c r="B14" s="185">
        <f>'1) Capital Budget Template'!H130</f>
        <v>0</v>
      </c>
    </row>
    <row r="15" spans="1:10" ht="15.75">
      <c r="A15" s="184" t="str">
        <f>'1) Capital Budget Template'!E131</f>
        <v>BUILDING START-UP/COMMISSIONING</v>
      </c>
      <c r="B15" s="185">
        <f>'1) Capital Budget Template'!H140</f>
        <v>0</v>
      </c>
    </row>
    <row r="16" spans="1:10" ht="15.75">
      <c r="A16" s="184" t="str">
        <f>'1) Capital Budget Template'!E141</f>
        <v>CONTINGENCIES</v>
      </c>
      <c r="B16" s="185">
        <f>'1) Capital Budget Template'!H150</f>
        <v>0</v>
      </c>
    </row>
    <row r="17" spans="1:7" ht="15.75">
      <c r="A17" s="186" t="s">
        <v>3</v>
      </c>
      <c r="B17" s="187">
        <f>SUM(B6:B16)</f>
        <v>0</v>
      </c>
    </row>
    <row r="18" spans="1:7" ht="15.75">
      <c r="A18" s="186" t="s">
        <v>4</v>
      </c>
      <c r="B18" s="187"/>
    </row>
    <row r="19" spans="1:7" ht="15.75">
      <c r="A19" s="184" t="str">
        <f>'1) Capital Budget Template'!E153</f>
        <v>Land Equity</v>
      </c>
      <c r="B19" s="185">
        <f>'1) Capital Budget Template'!H153</f>
        <v>0</v>
      </c>
    </row>
    <row r="20" spans="1:7" ht="15.75">
      <c r="A20" s="184" t="str">
        <f>'1) Capital Budget Template'!E154</f>
        <v>Equity held with BC Housing</v>
      </c>
      <c r="B20" s="185">
        <f>'1) Capital Budget Template'!H154</f>
        <v>0</v>
      </c>
    </row>
    <row r="21" spans="1:7" ht="15.75">
      <c r="A21" s="184" t="str">
        <f>'1) Capital Budget Template'!E157</f>
        <v>Add equity breakdown as necessary</v>
      </c>
      <c r="B21" s="185">
        <f>'1) Capital Budget Template'!H157</f>
        <v>0</v>
      </c>
    </row>
    <row r="22" spans="1:7" ht="15.75">
      <c r="A22" s="186" t="s">
        <v>5</v>
      </c>
      <c r="B22" s="187">
        <f>SUM(B19:B21)</f>
        <v>0</v>
      </c>
    </row>
    <row r="23" spans="1:7" ht="15.75">
      <c r="A23" s="186" t="s">
        <v>6</v>
      </c>
      <c r="B23" s="187">
        <f>B17-B22</f>
        <v>0</v>
      </c>
    </row>
    <row r="24" spans="1:7" ht="15.75">
      <c r="A24" s="188"/>
      <c r="B24" s="185"/>
    </row>
    <row r="25" spans="1:7" ht="15.75">
      <c r="A25" s="188" t="s">
        <v>7</v>
      </c>
      <c r="B25" s="185">
        <f>IFERROR(B14/'1) Capital Budget Template'!G6,0)</f>
        <v>0</v>
      </c>
    </row>
    <row r="26" spans="1:7" ht="16.5" thickBot="1">
      <c r="A26" s="189" t="s">
        <v>8</v>
      </c>
      <c r="B26" s="190">
        <f>IFERROR(B14/'2) Operating Budget'!B18,0)</f>
        <v>0</v>
      </c>
    </row>
    <row r="28" spans="1:7" ht="15.75">
      <c r="A28" s="1"/>
      <c r="B28" s="1"/>
      <c r="C28" s="1"/>
      <c r="D28" s="1"/>
      <c r="E28" s="1"/>
      <c r="F28" s="1"/>
      <c r="G28" s="1"/>
    </row>
    <row r="29" spans="1:7" ht="16.5" thickBot="1">
      <c r="A29" s="1"/>
      <c r="B29" s="1"/>
      <c r="C29" s="1"/>
      <c r="D29" s="1"/>
      <c r="E29" s="1"/>
      <c r="F29" s="1"/>
      <c r="G29" s="1"/>
    </row>
    <row r="30" spans="1:7" ht="19.5" thickBot="1">
      <c r="A30" s="299" t="s">
        <v>9</v>
      </c>
      <c r="B30" s="300"/>
      <c r="C30" s="301"/>
      <c r="D30" s="1"/>
      <c r="E30" s="1"/>
      <c r="F30" s="1"/>
      <c r="G30" s="1"/>
    </row>
    <row r="31" spans="1:7" ht="15.75">
      <c r="A31" s="179" t="s">
        <v>10</v>
      </c>
      <c r="B31" s="170">
        <f>B23</f>
        <v>0</v>
      </c>
      <c r="C31" s="171">
        <f>B23</f>
        <v>0</v>
      </c>
      <c r="D31" s="1"/>
      <c r="E31" s="1"/>
      <c r="F31" s="1"/>
      <c r="G31" s="1"/>
    </row>
    <row r="32" spans="1:7" ht="15.75">
      <c r="A32" s="180" t="s">
        <v>11</v>
      </c>
      <c r="B32" s="172">
        <f>'2) Operating Budget'!B50</f>
        <v>0</v>
      </c>
      <c r="C32" s="173">
        <f>'2) Operating Budget'!B50</f>
        <v>0</v>
      </c>
      <c r="D32" s="1"/>
      <c r="E32" s="1"/>
      <c r="F32" s="1"/>
      <c r="G32" s="1"/>
    </row>
    <row r="33" spans="1:7" ht="15.75">
      <c r="A33" s="180" t="s">
        <v>12</v>
      </c>
      <c r="B33" s="2">
        <v>35</v>
      </c>
      <c r="C33" s="174">
        <v>50</v>
      </c>
      <c r="D33" s="1"/>
      <c r="E33" s="1"/>
      <c r="F33" s="1"/>
      <c r="G33" s="1"/>
    </row>
    <row r="34" spans="1:7" ht="15.75">
      <c r="A34" s="180" t="s">
        <v>13</v>
      </c>
      <c r="B34" s="175">
        <v>4.4999999999999998E-2</v>
      </c>
      <c r="C34" s="175">
        <v>4.4999999999999998E-2</v>
      </c>
      <c r="D34" s="1"/>
      <c r="E34" s="1"/>
      <c r="F34" s="1"/>
      <c r="G34" s="1"/>
    </row>
    <row r="35" spans="1:7" ht="15.75">
      <c r="A35" s="180" t="s">
        <v>14</v>
      </c>
      <c r="B35" s="172">
        <f>-PMT(((1+B34/2)^(2/12)-1),B33*12,B31)*12</f>
        <v>0</v>
      </c>
      <c r="C35" s="176">
        <f>-PMT(((1+C34/2)^(2/12)-1),C33*12,C31)*12</f>
        <v>0</v>
      </c>
      <c r="D35" s="1"/>
      <c r="E35" s="1"/>
      <c r="F35" s="1"/>
      <c r="G35" s="1"/>
    </row>
    <row r="36" spans="1:7" ht="16.5" thickBot="1">
      <c r="A36" s="181" t="s">
        <v>15</v>
      </c>
      <c r="B36" s="177">
        <f>IFERROR(B32/B35,0)</f>
        <v>0</v>
      </c>
      <c r="C36" s="178">
        <f>IFERROR(C32/C35,0)</f>
        <v>0</v>
      </c>
      <c r="D36" s="1"/>
      <c r="E36" s="1"/>
      <c r="F36" s="1"/>
      <c r="G36" s="1"/>
    </row>
    <row r="37" spans="1:7" ht="15.75">
      <c r="A37" s="1"/>
      <c r="B37" s="1"/>
      <c r="C37" s="1"/>
    </row>
  </sheetData>
  <mergeCells count="3">
    <mergeCell ref="A4:B4"/>
    <mergeCell ref="A30:C30"/>
    <mergeCell ref="A1:J1"/>
  </mergeCells>
  <conditionalFormatting sqref="B34:C34">
    <cfRule type="containsBlanks" dxfId="1" priority="1">
      <formula>LEN(TRIM(B34))=0</formula>
    </cfRule>
  </conditionalFormatting>
  <conditionalFormatting sqref="B35:C35">
    <cfRule type="cellIs" dxfId="0" priority="3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2"/>
  <sheetViews>
    <sheetView topLeftCell="B128" zoomScale="60" zoomScaleNormal="60" zoomScaleSheetLayoutView="90" workbookViewId="0">
      <selection activeCell="H10" sqref="H10"/>
    </sheetView>
  </sheetViews>
  <sheetFormatPr defaultColWidth="9.140625" defaultRowHeight="15.75"/>
  <cols>
    <col min="1" max="1" width="9.140625" style="1" hidden="1" customWidth="1"/>
    <col min="2" max="2" width="23.5703125" style="1" customWidth="1"/>
    <col min="3" max="3" width="8.28515625" style="1" hidden="1" customWidth="1"/>
    <col min="4" max="4" width="4" style="1" hidden="1" customWidth="1"/>
    <col min="5" max="5" width="54.7109375" style="1" customWidth="1"/>
    <col min="6" max="9" width="24.85546875" style="247" customWidth="1"/>
    <col min="10" max="10" width="62" style="234" customWidth="1"/>
    <col min="11" max="16384" width="9.140625" style="1"/>
  </cols>
  <sheetData>
    <row r="1" spans="1:10" ht="59.25" customHeight="1">
      <c r="E1" s="302" t="s">
        <v>16</v>
      </c>
      <c r="F1" s="302"/>
      <c r="G1" s="302"/>
      <c r="H1" s="302"/>
      <c r="I1" s="302"/>
    </row>
    <row r="2" spans="1:10" ht="15.6" customHeight="1">
      <c r="E2" s="146"/>
      <c r="F2" s="246"/>
      <c r="G2" s="246"/>
      <c r="H2" s="246"/>
      <c r="I2" s="246"/>
    </row>
    <row r="3" spans="1:10" ht="15.6" customHeight="1">
      <c r="E3" s="146"/>
      <c r="F3" s="246"/>
      <c r="G3" s="246"/>
    </row>
    <row r="4" spans="1:10" ht="39" customHeight="1">
      <c r="B4" s="136" t="s">
        <v>17</v>
      </c>
      <c r="E4" s="149"/>
      <c r="F4" s="248" t="s">
        <v>18</v>
      </c>
      <c r="G4" s="249"/>
    </row>
    <row r="5" spans="1:10" ht="30" customHeight="1">
      <c r="B5" s="136" t="s">
        <v>19</v>
      </c>
      <c r="E5" s="149"/>
      <c r="F5" s="248" t="s">
        <v>20</v>
      </c>
      <c r="G5" s="249"/>
    </row>
    <row r="6" spans="1:10" ht="30" customHeight="1">
      <c r="B6" s="136" t="s">
        <v>21</v>
      </c>
      <c r="E6" s="147"/>
      <c r="F6" s="248" t="s">
        <v>22</v>
      </c>
      <c r="G6" s="250"/>
    </row>
    <row r="7" spans="1:10" ht="30" customHeight="1">
      <c r="B7" s="136" t="s">
        <v>23</v>
      </c>
      <c r="E7" s="2"/>
      <c r="F7" s="251"/>
      <c r="G7" s="249"/>
    </row>
    <row r="8" spans="1:10">
      <c r="A8" s="191"/>
      <c r="E8" s="148"/>
    </row>
    <row r="9" spans="1:10" ht="31.5">
      <c r="A9" s="191"/>
      <c r="B9" s="136" t="s">
        <v>24</v>
      </c>
      <c r="C9" s="137" t="s">
        <v>25</v>
      </c>
      <c r="D9" s="137" t="s">
        <v>26</v>
      </c>
      <c r="E9" s="136" t="s">
        <v>27</v>
      </c>
      <c r="F9" s="248" t="s">
        <v>28</v>
      </c>
      <c r="G9" s="248" t="s">
        <v>29</v>
      </c>
      <c r="H9" s="248" t="s">
        <v>30</v>
      </c>
      <c r="I9" s="248" t="s">
        <v>31</v>
      </c>
      <c r="J9" s="245" t="s">
        <v>32</v>
      </c>
    </row>
    <row r="10" spans="1:10">
      <c r="A10" s="192"/>
      <c r="B10" s="119" t="s">
        <v>33</v>
      </c>
      <c r="C10" s="119" t="s">
        <v>34</v>
      </c>
      <c r="D10" s="119" t="s">
        <v>35</v>
      </c>
      <c r="E10" s="120" t="s">
        <v>36</v>
      </c>
      <c r="F10" s="252"/>
      <c r="G10" s="253"/>
      <c r="H10" s="253"/>
      <c r="I10" s="253"/>
      <c r="J10" s="233"/>
    </row>
    <row r="11" spans="1:10">
      <c r="A11" s="191"/>
      <c r="B11" s="138" t="s">
        <v>37</v>
      </c>
      <c r="C11" s="139" t="s">
        <v>34</v>
      </c>
      <c r="D11" s="139" t="s">
        <v>38</v>
      </c>
      <c r="E11" s="139" t="s">
        <v>39</v>
      </c>
      <c r="F11" s="150"/>
      <c r="G11" s="151"/>
      <c r="H11" s="151"/>
      <c r="I11" s="151">
        <f>$H11-$G11</f>
        <v>0</v>
      </c>
      <c r="J11" s="235"/>
    </row>
    <row r="12" spans="1:10">
      <c r="A12" s="191"/>
      <c r="B12" s="138" t="s">
        <v>40</v>
      </c>
      <c r="C12" s="139" t="s">
        <v>34</v>
      </c>
      <c r="D12" s="139" t="s">
        <v>38</v>
      </c>
      <c r="E12" s="139" t="s">
        <v>41</v>
      </c>
      <c r="F12" s="150"/>
      <c r="G12" s="151"/>
      <c r="H12" s="151"/>
      <c r="I12" s="151">
        <f t="shared" ref="I12:I75" si="0">$H12-$G12</f>
        <v>0</v>
      </c>
      <c r="J12" s="235"/>
    </row>
    <row r="13" spans="1:10">
      <c r="A13" s="191"/>
      <c r="B13" s="138" t="s">
        <v>42</v>
      </c>
      <c r="C13" s="139" t="s">
        <v>34</v>
      </c>
      <c r="D13" s="139" t="s">
        <v>38</v>
      </c>
      <c r="E13" s="139" t="s">
        <v>43</v>
      </c>
      <c r="F13" s="150"/>
      <c r="G13" s="151"/>
      <c r="H13" s="151"/>
      <c r="I13" s="151">
        <f t="shared" si="0"/>
        <v>0</v>
      </c>
      <c r="J13" s="235"/>
    </row>
    <row r="14" spans="1:10">
      <c r="A14" s="191"/>
      <c r="B14" s="138" t="s">
        <v>44</v>
      </c>
      <c r="C14" s="139" t="s">
        <v>34</v>
      </c>
      <c r="D14" s="139" t="s">
        <v>38</v>
      </c>
      <c r="E14" s="139" t="s">
        <v>45</v>
      </c>
      <c r="F14" s="150"/>
      <c r="G14" s="151"/>
      <c r="H14" s="151"/>
      <c r="I14" s="151">
        <f t="shared" si="0"/>
        <v>0</v>
      </c>
      <c r="J14" s="235"/>
    </row>
    <row r="15" spans="1:10">
      <c r="A15" s="191"/>
      <c r="B15" s="138" t="s">
        <v>46</v>
      </c>
      <c r="C15" s="139" t="s">
        <v>34</v>
      </c>
      <c r="D15" s="139" t="s">
        <v>38</v>
      </c>
      <c r="E15" s="139" t="s">
        <v>47</v>
      </c>
      <c r="F15" s="150"/>
      <c r="G15" s="151"/>
      <c r="H15" s="151"/>
      <c r="I15" s="151">
        <f t="shared" si="0"/>
        <v>0</v>
      </c>
      <c r="J15" s="235"/>
    </row>
    <row r="16" spans="1:10" ht="16.5" thickBot="1">
      <c r="A16" s="191"/>
      <c r="B16" s="138" t="s">
        <v>48</v>
      </c>
      <c r="C16" s="139" t="s">
        <v>34</v>
      </c>
      <c r="D16" s="139" t="s">
        <v>38</v>
      </c>
      <c r="E16" s="140" t="s">
        <v>49</v>
      </c>
      <c r="F16" s="152"/>
      <c r="G16" s="153"/>
      <c r="H16" s="153"/>
      <c r="I16" s="153">
        <f t="shared" si="0"/>
        <v>0</v>
      </c>
      <c r="J16" s="236"/>
    </row>
    <row r="17" spans="1:10" ht="16.5" thickBot="1">
      <c r="A17" s="191"/>
      <c r="B17" s="139"/>
      <c r="C17" s="3"/>
      <c r="D17" s="121"/>
      <c r="E17" s="131" t="s">
        <v>50</v>
      </c>
      <c r="F17" s="154">
        <f>SUBTOTAL(9,F$11:F$16)</f>
        <v>0</v>
      </c>
      <c r="G17" s="154">
        <f>SUBTOTAL(9,G$11:G$16)</f>
        <v>0</v>
      </c>
      <c r="H17" s="154">
        <f>SUBTOTAL(9,H$11:H$16)</f>
        <v>0</v>
      </c>
      <c r="I17" s="154">
        <f t="shared" si="0"/>
        <v>0</v>
      </c>
      <c r="J17" s="237"/>
    </row>
    <row r="18" spans="1:10">
      <c r="A18" s="191"/>
      <c r="B18" s="119" t="s">
        <v>51</v>
      </c>
      <c r="C18" s="119" t="s">
        <v>34</v>
      </c>
      <c r="D18" s="119" t="s">
        <v>35</v>
      </c>
      <c r="E18" s="123" t="s">
        <v>52</v>
      </c>
      <c r="F18" s="155"/>
      <c r="G18" s="156"/>
      <c r="H18" s="156"/>
      <c r="I18" s="156">
        <f t="shared" si="0"/>
        <v>0</v>
      </c>
      <c r="J18" s="238"/>
    </row>
    <row r="19" spans="1:10">
      <c r="A19" s="191"/>
      <c r="B19" s="138" t="s">
        <v>53</v>
      </c>
      <c r="C19" s="139" t="s">
        <v>34</v>
      </c>
      <c r="D19" s="139" t="s">
        <v>38</v>
      </c>
      <c r="E19" s="139" t="s">
        <v>54</v>
      </c>
      <c r="F19" s="150"/>
      <c r="G19" s="151"/>
      <c r="H19" s="151"/>
      <c r="I19" s="151">
        <f t="shared" si="0"/>
        <v>0</v>
      </c>
      <c r="J19" s="235"/>
    </row>
    <row r="20" spans="1:10">
      <c r="A20" s="191"/>
      <c r="B20" s="138" t="s">
        <v>55</v>
      </c>
      <c r="C20" s="139" t="s">
        <v>34</v>
      </c>
      <c r="D20" s="139" t="s">
        <v>38</v>
      </c>
      <c r="E20" s="139" t="s">
        <v>56</v>
      </c>
      <c r="F20" s="150"/>
      <c r="G20" s="151"/>
      <c r="H20" s="151"/>
      <c r="I20" s="151">
        <f>$H20-$G20</f>
        <v>0</v>
      </c>
      <c r="J20" s="235"/>
    </row>
    <row r="21" spans="1:10">
      <c r="A21" s="191"/>
      <c r="B21" s="138" t="s">
        <v>57</v>
      </c>
      <c r="C21" s="139" t="s">
        <v>34</v>
      </c>
      <c r="D21" s="139" t="s">
        <v>38</v>
      </c>
      <c r="E21" s="139" t="s">
        <v>58</v>
      </c>
      <c r="F21" s="150"/>
      <c r="G21" s="151"/>
      <c r="H21" s="151"/>
      <c r="I21" s="151">
        <f t="shared" si="0"/>
        <v>0</v>
      </c>
      <c r="J21" s="235"/>
    </row>
    <row r="22" spans="1:10">
      <c r="A22" s="191"/>
      <c r="B22" s="138" t="s">
        <v>59</v>
      </c>
      <c r="C22" s="139" t="s">
        <v>34</v>
      </c>
      <c r="D22" s="139" t="s">
        <v>38</v>
      </c>
      <c r="E22" s="139" t="s">
        <v>60</v>
      </c>
      <c r="F22" s="150"/>
      <c r="G22" s="151"/>
      <c r="H22" s="151"/>
      <c r="I22" s="151">
        <f t="shared" si="0"/>
        <v>0</v>
      </c>
      <c r="J22" s="235"/>
    </row>
    <row r="23" spans="1:10">
      <c r="A23" s="191"/>
      <c r="B23" s="138" t="s">
        <v>61</v>
      </c>
      <c r="C23" s="139" t="s">
        <v>34</v>
      </c>
      <c r="D23" s="139" t="s">
        <v>62</v>
      </c>
      <c r="E23" s="139" t="s">
        <v>63</v>
      </c>
      <c r="F23" s="150"/>
      <c r="G23" s="151"/>
      <c r="H23" s="151"/>
      <c r="I23" s="151">
        <f t="shared" si="0"/>
        <v>0</v>
      </c>
      <c r="J23" s="235"/>
    </row>
    <row r="24" spans="1:10">
      <c r="A24" s="191"/>
      <c r="B24" s="138" t="s">
        <v>64</v>
      </c>
      <c r="C24" s="139" t="s">
        <v>34</v>
      </c>
      <c r="D24" s="139" t="s">
        <v>62</v>
      </c>
      <c r="E24" s="139" t="s">
        <v>65</v>
      </c>
      <c r="F24" s="150"/>
      <c r="G24" s="151"/>
      <c r="H24" s="151"/>
      <c r="I24" s="151">
        <f t="shared" si="0"/>
        <v>0</v>
      </c>
      <c r="J24" s="235"/>
    </row>
    <row r="25" spans="1:10">
      <c r="A25" s="191"/>
      <c r="B25" s="138" t="s">
        <v>66</v>
      </c>
      <c r="C25" s="139" t="s">
        <v>34</v>
      </c>
      <c r="D25" s="139" t="s">
        <v>38</v>
      </c>
      <c r="E25" s="139" t="s">
        <v>67</v>
      </c>
      <c r="F25" s="150"/>
      <c r="G25" s="151"/>
      <c r="H25" s="151"/>
      <c r="I25" s="151">
        <f t="shared" si="0"/>
        <v>0</v>
      </c>
      <c r="J25" s="235"/>
    </row>
    <row r="26" spans="1:10" ht="16.5" thickBot="1">
      <c r="A26" s="191"/>
      <c r="B26" s="138" t="s">
        <v>68</v>
      </c>
      <c r="C26" s="139" t="s">
        <v>34</v>
      </c>
      <c r="D26" s="139" t="s">
        <v>38</v>
      </c>
      <c r="E26" s="140" t="s">
        <v>69</v>
      </c>
      <c r="F26" s="152"/>
      <c r="G26" s="157"/>
      <c r="H26" s="157"/>
      <c r="I26" s="157">
        <f t="shared" si="0"/>
        <v>0</v>
      </c>
      <c r="J26" s="239"/>
    </row>
    <row r="27" spans="1:10" ht="16.5" thickBot="1">
      <c r="A27" s="191"/>
      <c r="B27" s="139"/>
      <c r="C27" s="3"/>
      <c r="D27" s="121"/>
      <c r="E27" s="130" t="s">
        <v>70</v>
      </c>
      <c r="F27" s="154">
        <f>SUBTOTAL(9,F$19:F$26)</f>
        <v>0</v>
      </c>
      <c r="G27" s="154">
        <f t="shared" ref="G27" si="1">SUBTOTAL(9,G$19:G$26)</f>
        <v>0</v>
      </c>
      <c r="H27" s="154">
        <f>SUBTOTAL(9,H$19:H$26)</f>
        <v>0</v>
      </c>
      <c r="I27" s="154">
        <f t="shared" si="0"/>
        <v>0</v>
      </c>
      <c r="J27" s="237"/>
    </row>
    <row r="28" spans="1:10">
      <c r="A28" s="191"/>
      <c r="B28" s="119" t="s">
        <v>71</v>
      </c>
      <c r="C28" s="119" t="s">
        <v>34</v>
      </c>
      <c r="D28" s="119" t="s">
        <v>35</v>
      </c>
      <c r="E28" s="123" t="s">
        <v>72</v>
      </c>
      <c r="F28" s="155"/>
      <c r="G28" s="156"/>
      <c r="H28" s="156"/>
      <c r="I28" s="156">
        <f t="shared" si="0"/>
        <v>0</v>
      </c>
      <c r="J28" s="238"/>
    </row>
    <row r="29" spans="1:10">
      <c r="A29" s="191"/>
      <c r="B29" s="138" t="s">
        <v>73</v>
      </c>
      <c r="C29" s="139" t="s">
        <v>34</v>
      </c>
      <c r="D29" s="139" t="s">
        <v>38</v>
      </c>
      <c r="E29" s="139" t="s">
        <v>74</v>
      </c>
      <c r="F29" s="150"/>
      <c r="G29" s="151"/>
      <c r="H29" s="151"/>
      <c r="I29" s="151">
        <f t="shared" si="0"/>
        <v>0</v>
      </c>
      <c r="J29" s="235"/>
    </row>
    <row r="30" spans="1:10">
      <c r="A30" s="191"/>
      <c r="B30" s="138" t="s">
        <v>75</v>
      </c>
      <c r="C30" s="139" t="s">
        <v>34</v>
      </c>
      <c r="D30" s="139" t="s">
        <v>38</v>
      </c>
      <c r="E30" s="139" t="s">
        <v>76</v>
      </c>
      <c r="F30" s="150"/>
      <c r="G30" s="151"/>
      <c r="H30" s="151"/>
      <c r="I30" s="151">
        <f t="shared" si="0"/>
        <v>0</v>
      </c>
      <c r="J30" s="235"/>
    </row>
    <row r="31" spans="1:10">
      <c r="A31" s="191"/>
      <c r="B31" s="138" t="s">
        <v>77</v>
      </c>
      <c r="C31" s="139" t="s">
        <v>34</v>
      </c>
      <c r="D31" s="139" t="s">
        <v>38</v>
      </c>
      <c r="E31" s="139" t="s">
        <v>78</v>
      </c>
      <c r="F31" s="150"/>
      <c r="G31" s="151"/>
      <c r="H31" s="151"/>
      <c r="I31" s="151">
        <f t="shared" si="0"/>
        <v>0</v>
      </c>
      <c r="J31" s="235"/>
    </row>
    <row r="32" spans="1:10">
      <c r="A32" s="191"/>
      <c r="B32" s="138" t="s">
        <v>79</v>
      </c>
      <c r="C32" s="139" t="s">
        <v>34</v>
      </c>
      <c r="D32" s="139" t="s">
        <v>38</v>
      </c>
      <c r="E32" s="139" t="s">
        <v>80</v>
      </c>
      <c r="F32" s="150"/>
      <c r="G32" s="151"/>
      <c r="H32" s="151"/>
      <c r="I32" s="151">
        <f t="shared" si="0"/>
        <v>0</v>
      </c>
      <c r="J32" s="235"/>
    </row>
    <row r="33" spans="1:10">
      <c r="A33" s="191"/>
      <c r="B33" s="138" t="s">
        <v>81</v>
      </c>
      <c r="C33" s="139" t="s">
        <v>34</v>
      </c>
      <c r="D33" s="139" t="s">
        <v>38</v>
      </c>
      <c r="E33" s="139" t="s">
        <v>82</v>
      </c>
      <c r="F33" s="150"/>
      <c r="G33" s="151"/>
      <c r="H33" s="151"/>
      <c r="I33" s="151">
        <f t="shared" si="0"/>
        <v>0</v>
      </c>
      <c r="J33" s="235"/>
    </row>
    <row r="34" spans="1:10">
      <c r="A34" s="191"/>
      <c r="B34" s="138" t="s">
        <v>83</v>
      </c>
      <c r="C34" s="139" t="s">
        <v>34</v>
      </c>
      <c r="D34" s="139" t="s">
        <v>38</v>
      </c>
      <c r="E34" s="139" t="s">
        <v>84</v>
      </c>
      <c r="F34" s="150"/>
      <c r="G34" s="151"/>
      <c r="H34" s="151"/>
      <c r="I34" s="151">
        <f t="shared" si="0"/>
        <v>0</v>
      </c>
      <c r="J34" s="235"/>
    </row>
    <row r="35" spans="1:10">
      <c r="A35" s="191"/>
      <c r="B35" s="138" t="s">
        <v>85</v>
      </c>
      <c r="C35" s="139" t="s">
        <v>34</v>
      </c>
      <c r="D35" s="139" t="s">
        <v>38</v>
      </c>
      <c r="E35" s="139" t="s">
        <v>86</v>
      </c>
      <c r="F35" s="150"/>
      <c r="G35" s="151"/>
      <c r="H35" s="151"/>
      <c r="I35" s="151">
        <f t="shared" si="0"/>
        <v>0</v>
      </c>
      <c r="J35" s="235"/>
    </row>
    <row r="36" spans="1:10">
      <c r="A36" s="191"/>
      <c r="B36" s="138" t="s">
        <v>87</v>
      </c>
      <c r="C36" s="139" t="s">
        <v>34</v>
      </c>
      <c r="D36" s="139" t="s">
        <v>38</v>
      </c>
      <c r="E36" s="139" t="s">
        <v>88</v>
      </c>
      <c r="F36" s="150"/>
      <c r="G36" s="151"/>
      <c r="H36" s="151"/>
      <c r="I36" s="151">
        <f t="shared" si="0"/>
        <v>0</v>
      </c>
      <c r="J36" s="235"/>
    </row>
    <row r="37" spans="1:10" ht="16.5" thickBot="1">
      <c r="A37" s="191"/>
      <c r="B37" s="138" t="s">
        <v>89</v>
      </c>
      <c r="C37" s="139" t="s">
        <v>34</v>
      </c>
      <c r="D37" s="139" t="s">
        <v>38</v>
      </c>
      <c r="E37" s="140" t="s">
        <v>90</v>
      </c>
      <c r="F37" s="152"/>
      <c r="G37" s="157"/>
      <c r="H37" s="157"/>
      <c r="I37" s="157">
        <f t="shared" si="0"/>
        <v>0</v>
      </c>
      <c r="J37" s="239"/>
    </row>
    <row r="38" spans="1:10" ht="16.5" thickBot="1">
      <c r="A38" s="191"/>
      <c r="B38" s="139"/>
      <c r="C38" s="3"/>
      <c r="D38" s="121"/>
      <c r="E38" s="130" t="s">
        <v>91</v>
      </c>
      <c r="F38" s="154">
        <f>SUBTOTAL(9,F$29:F$37)</f>
        <v>0</v>
      </c>
      <c r="G38" s="154">
        <f t="shared" ref="G38" si="2">SUBTOTAL(9,G$29:G$37)</f>
        <v>0</v>
      </c>
      <c r="H38" s="154">
        <f>SUBTOTAL(9,H$29:H$37)</f>
        <v>0</v>
      </c>
      <c r="I38" s="154">
        <f t="shared" si="0"/>
        <v>0</v>
      </c>
      <c r="J38" s="237"/>
    </row>
    <row r="39" spans="1:10">
      <c r="A39" s="191"/>
      <c r="B39" s="119" t="s">
        <v>92</v>
      </c>
      <c r="C39" s="119" t="s">
        <v>34</v>
      </c>
      <c r="D39" s="119" t="s">
        <v>35</v>
      </c>
      <c r="E39" s="123" t="s">
        <v>93</v>
      </c>
      <c r="F39" s="155"/>
      <c r="G39" s="156"/>
      <c r="H39" s="156"/>
      <c r="I39" s="156">
        <f t="shared" si="0"/>
        <v>0</v>
      </c>
      <c r="J39" s="238"/>
    </row>
    <row r="40" spans="1:10">
      <c r="A40" s="191"/>
      <c r="B40" s="138" t="s">
        <v>94</v>
      </c>
      <c r="C40" s="139" t="s">
        <v>34</v>
      </c>
      <c r="D40" s="139" t="s">
        <v>38</v>
      </c>
      <c r="E40" s="139" t="s">
        <v>95</v>
      </c>
      <c r="F40" s="150"/>
      <c r="G40" s="151"/>
      <c r="H40" s="151"/>
      <c r="I40" s="151">
        <f t="shared" si="0"/>
        <v>0</v>
      </c>
      <c r="J40" s="235"/>
    </row>
    <row r="41" spans="1:10">
      <c r="A41" s="191"/>
      <c r="B41" s="138" t="s">
        <v>96</v>
      </c>
      <c r="C41" s="139" t="s">
        <v>34</v>
      </c>
      <c r="D41" s="139" t="s">
        <v>38</v>
      </c>
      <c r="E41" s="139" t="s">
        <v>97</v>
      </c>
      <c r="F41" s="150"/>
      <c r="G41" s="151"/>
      <c r="H41" s="151"/>
      <c r="I41" s="151">
        <f t="shared" si="0"/>
        <v>0</v>
      </c>
      <c r="J41" s="235"/>
    </row>
    <row r="42" spans="1:10">
      <c r="A42" s="191"/>
      <c r="B42" s="141" t="s">
        <v>98</v>
      </c>
      <c r="C42" s="142" t="s">
        <v>34</v>
      </c>
      <c r="D42" s="142" t="s">
        <v>38</v>
      </c>
      <c r="E42" s="142" t="s">
        <v>99</v>
      </c>
      <c r="F42" s="158"/>
      <c r="G42" s="151"/>
      <c r="H42" s="151"/>
      <c r="I42" s="151">
        <f t="shared" si="0"/>
        <v>0</v>
      </c>
      <c r="J42" s="235"/>
    </row>
    <row r="43" spans="1:10" ht="16.5" thickBot="1">
      <c r="A43" s="191"/>
      <c r="B43" s="138" t="s">
        <v>100</v>
      </c>
      <c r="C43" s="139" t="s">
        <v>34</v>
      </c>
      <c r="D43" s="139" t="s">
        <v>38</v>
      </c>
      <c r="E43" s="140" t="s">
        <v>101</v>
      </c>
      <c r="F43" s="152"/>
      <c r="G43" s="157"/>
      <c r="H43" s="157"/>
      <c r="I43" s="157">
        <f t="shared" si="0"/>
        <v>0</v>
      </c>
      <c r="J43" s="239"/>
    </row>
    <row r="44" spans="1:10" ht="16.5" thickBot="1">
      <c r="A44" s="191"/>
      <c r="B44" s="139"/>
      <c r="C44" s="3"/>
      <c r="D44" s="121"/>
      <c r="E44" s="130" t="s">
        <v>102</v>
      </c>
      <c r="F44" s="154">
        <f t="shared" ref="F44:G44" si="3">SUBTOTAL(9,F$40:F$43)</f>
        <v>0</v>
      </c>
      <c r="G44" s="154">
        <f t="shared" si="3"/>
        <v>0</v>
      </c>
      <c r="H44" s="154">
        <f>SUBTOTAL(9,H$40:H$43)</f>
        <v>0</v>
      </c>
      <c r="I44" s="154">
        <f t="shared" si="0"/>
        <v>0</v>
      </c>
      <c r="J44" s="237"/>
    </row>
    <row r="45" spans="1:10">
      <c r="A45" s="191"/>
      <c r="B45" s="119" t="s">
        <v>103</v>
      </c>
      <c r="C45" s="119" t="s">
        <v>34</v>
      </c>
      <c r="D45" s="119" t="s">
        <v>35</v>
      </c>
      <c r="E45" s="123" t="s">
        <v>104</v>
      </c>
      <c r="F45" s="155"/>
      <c r="G45" s="156"/>
      <c r="H45" s="156"/>
      <c r="I45" s="156">
        <f t="shared" si="0"/>
        <v>0</v>
      </c>
      <c r="J45" s="238"/>
    </row>
    <row r="46" spans="1:10">
      <c r="A46" s="191"/>
      <c r="B46" s="138" t="s">
        <v>105</v>
      </c>
      <c r="C46" s="139" t="s">
        <v>34</v>
      </c>
      <c r="D46" s="139" t="s">
        <v>38</v>
      </c>
      <c r="E46" s="139" t="s">
        <v>106</v>
      </c>
      <c r="F46" s="150"/>
      <c r="G46" s="151"/>
      <c r="H46" s="151"/>
      <c r="I46" s="151">
        <f t="shared" si="0"/>
        <v>0</v>
      </c>
      <c r="J46" s="235"/>
    </row>
    <row r="47" spans="1:10">
      <c r="A47" s="191"/>
      <c r="B47" s="138" t="s">
        <v>107</v>
      </c>
      <c r="C47" s="139" t="s">
        <v>34</v>
      </c>
      <c r="D47" s="139" t="s">
        <v>62</v>
      </c>
      <c r="E47" s="139" t="s">
        <v>108</v>
      </c>
      <c r="F47" s="150"/>
      <c r="G47" s="151"/>
      <c r="H47" s="151"/>
      <c r="I47" s="151">
        <f t="shared" si="0"/>
        <v>0</v>
      </c>
      <c r="J47" s="235"/>
    </row>
    <row r="48" spans="1:10">
      <c r="A48" s="191"/>
      <c r="B48" s="138" t="s">
        <v>109</v>
      </c>
      <c r="C48" s="139" t="s">
        <v>34</v>
      </c>
      <c r="D48" s="139" t="s">
        <v>62</v>
      </c>
      <c r="E48" s="139" t="s">
        <v>110</v>
      </c>
      <c r="F48" s="150"/>
      <c r="G48" s="151"/>
      <c r="H48" s="151"/>
      <c r="I48" s="151">
        <f t="shared" si="0"/>
        <v>0</v>
      </c>
      <c r="J48" s="235"/>
    </row>
    <row r="49" spans="1:10">
      <c r="A49" s="191"/>
      <c r="B49" s="138" t="s">
        <v>111</v>
      </c>
      <c r="C49" s="139" t="s">
        <v>34</v>
      </c>
      <c r="D49" s="139" t="s">
        <v>62</v>
      </c>
      <c r="E49" s="139" t="s">
        <v>112</v>
      </c>
      <c r="F49" s="150"/>
      <c r="G49" s="151"/>
      <c r="H49" s="151"/>
      <c r="I49" s="151">
        <f t="shared" si="0"/>
        <v>0</v>
      </c>
      <c r="J49" s="235"/>
    </row>
    <row r="50" spans="1:10">
      <c r="A50" s="191"/>
      <c r="B50" s="138" t="s">
        <v>113</v>
      </c>
      <c r="C50" s="139" t="s">
        <v>34</v>
      </c>
      <c r="D50" s="139" t="s">
        <v>38</v>
      </c>
      <c r="E50" s="139" t="s">
        <v>114</v>
      </c>
      <c r="F50" s="150"/>
      <c r="G50" s="151"/>
      <c r="H50" s="151"/>
      <c r="I50" s="151">
        <f t="shared" si="0"/>
        <v>0</v>
      </c>
      <c r="J50" s="235"/>
    </row>
    <row r="51" spans="1:10">
      <c r="A51" s="191"/>
      <c r="B51" s="138" t="s">
        <v>115</v>
      </c>
      <c r="C51" s="139" t="s">
        <v>34</v>
      </c>
      <c r="D51" s="139" t="s">
        <v>38</v>
      </c>
      <c r="E51" s="139" t="s">
        <v>116</v>
      </c>
      <c r="F51" s="150"/>
      <c r="G51" s="151"/>
      <c r="H51" s="151"/>
      <c r="I51" s="151">
        <f t="shared" si="0"/>
        <v>0</v>
      </c>
      <c r="J51" s="235"/>
    </row>
    <row r="52" spans="1:10">
      <c r="A52" s="191"/>
      <c r="B52" s="138" t="s">
        <v>117</v>
      </c>
      <c r="C52" s="139" t="s">
        <v>34</v>
      </c>
      <c r="D52" s="139" t="s">
        <v>38</v>
      </c>
      <c r="E52" s="139" t="s">
        <v>118</v>
      </c>
      <c r="F52" s="150"/>
      <c r="G52" s="151"/>
      <c r="H52" s="151"/>
      <c r="I52" s="151">
        <f t="shared" si="0"/>
        <v>0</v>
      </c>
      <c r="J52" s="235"/>
    </row>
    <row r="53" spans="1:10">
      <c r="A53" s="191"/>
      <c r="B53" s="138" t="s">
        <v>119</v>
      </c>
      <c r="C53" s="139" t="s">
        <v>34</v>
      </c>
      <c r="D53" s="139" t="s">
        <v>38</v>
      </c>
      <c r="E53" s="139" t="s">
        <v>120</v>
      </c>
      <c r="F53" s="150"/>
      <c r="G53" s="151"/>
      <c r="H53" s="151"/>
      <c r="I53" s="151">
        <f t="shared" si="0"/>
        <v>0</v>
      </c>
      <c r="J53" s="235"/>
    </row>
    <row r="54" spans="1:10">
      <c r="A54" s="191"/>
      <c r="B54" s="138" t="s">
        <v>121</v>
      </c>
      <c r="C54" s="139" t="s">
        <v>34</v>
      </c>
      <c r="D54" s="139" t="s">
        <v>38</v>
      </c>
      <c r="E54" s="139" t="s">
        <v>122</v>
      </c>
      <c r="F54" s="150"/>
      <c r="G54" s="151"/>
      <c r="H54" s="151"/>
      <c r="I54" s="151">
        <f t="shared" si="0"/>
        <v>0</v>
      </c>
      <c r="J54" s="235"/>
    </row>
    <row r="55" spans="1:10">
      <c r="A55" s="191"/>
      <c r="B55" s="138" t="s">
        <v>123</v>
      </c>
      <c r="C55" s="139" t="s">
        <v>34</v>
      </c>
      <c r="D55" s="139" t="s">
        <v>38</v>
      </c>
      <c r="E55" s="139" t="s">
        <v>124</v>
      </c>
      <c r="F55" s="150"/>
      <c r="G55" s="151"/>
      <c r="H55" s="151"/>
      <c r="I55" s="151">
        <f t="shared" si="0"/>
        <v>0</v>
      </c>
      <c r="J55" s="235"/>
    </row>
    <row r="56" spans="1:10">
      <c r="A56" s="191"/>
      <c r="B56" s="138" t="s">
        <v>125</v>
      </c>
      <c r="C56" s="139" t="s">
        <v>34</v>
      </c>
      <c r="D56" s="139" t="s">
        <v>38</v>
      </c>
      <c r="E56" s="139" t="s">
        <v>126</v>
      </c>
      <c r="F56" s="150"/>
      <c r="G56" s="151"/>
      <c r="H56" s="151"/>
      <c r="I56" s="151">
        <f t="shared" si="0"/>
        <v>0</v>
      </c>
      <c r="J56" s="235"/>
    </row>
    <row r="57" spans="1:10">
      <c r="A57" s="191"/>
      <c r="B57" s="138" t="s">
        <v>127</v>
      </c>
      <c r="C57" s="139" t="s">
        <v>34</v>
      </c>
      <c r="D57" s="139" t="s">
        <v>38</v>
      </c>
      <c r="E57" s="139" t="s">
        <v>128</v>
      </c>
      <c r="F57" s="150"/>
      <c r="G57" s="151"/>
      <c r="H57" s="151"/>
      <c r="I57" s="151">
        <f t="shared" si="0"/>
        <v>0</v>
      </c>
      <c r="J57" s="235"/>
    </row>
    <row r="58" spans="1:10">
      <c r="A58" s="191"/>
      <c r="B58" s="138" t="s">
        <v>129</v>
      </c>
      <c r="C58" s="139" t="s">
        <v>34</v>
      </c>
      <c r="D58" s="139" t="s">
        <v>38</v>
      </c>
      <c r="E58" s="139" t="s">
        <v>130</v>
      </c>
      <c r="F58" s="150"/>
      <c r="G58" s="151"/>
      <c r="H58" s="151"/>
      <c r="I58" s="151">
        <f t="shared" si="0"/>
        <v>0</v>
      </c>
      <c r="J58" s="235"/>
    </row>
    <row r="59" spans="1:10">
      <c r="A59" s="191"/>
      <c r="B59" s="138" t="s">
        <v>131</v>
      </c>
      <c r="C59" s="139" t="s">
        <v>34</v>
      </c>
      <c r="D59" s="139" t="s">
        <v>38</v>
      </c>
      <c r="E59" s="139" t="s">
        <v>132</v>
      </c>
      <c r="F59" s="150"/>
      <c r="G59" s="151"/>
      <c r="H59" s="151"/>
      <c r="I59" s="151">
        <f t="shared" si="0"/>
        <v>0</v>
      </c>
      <c r="J59" s="235"/>
    </row>
    <row r="60" spans="1:10">
      <c r="A60" s="191"/>
      <c r="B60" s="138" t="s">
        <v>133</v>
      </c>
      <c r="C60" s="139" t="s">
        <v>34</v>
      </c>
      <c r="D60" s="139" t="s">
        <v>38</v>
      </c>
      <c r="E60" s="139" t="s">
        <v>134</v>
      </c>
      <c r="F60" s="150"/>
      <c r="G60" s="151"/>
      <c r="H60" s="151"/>
      <c r="I60" s="151">
        <f t="shared" si="0"/>
        <v>0</v>
      </c>
      <c r="J60" s="235"/>
    </row>
    <row r="61" spans="1:10">
      <c r="A61" s="191"/>
      <c r="B61" s="138" t="s">
        <v>135</v>
      </c>
      <c r="C61" s="139" t="s">
        <v>34</v>
      </c>
      <c r="D61" s="139" t="s">
        <v>38</v>
      </c>
      <c r="E61" s="139" t="s">
        <v>136</v>
      </c>
      <c r="F61" s="150"/>
      <c r="G61" s="151"/>
      <c r="H61" s="151"/>
      <c r="I61" s="151">
        <f t="shared" si="0"/>
        <v>0</v>
      </c>
      <c r="J61" s="235"/>
    </row>
    <row r="62" spans="1:10">
      <c r="A62" s="191"/>
      <c r="B62" s="138" t="s">
        <v>137</v>
      </c>
      <c r="C62" s="139" t="s">
        <v>34</v>
      </c>
      <c r="D62" s="139" t="s">
        <v>38</v>
      </c>
      <c r="E62" s="139" t="s">
        <v>138</v>
      </c>
      <c r="F62" s="150"/>
      <c r="G62" s="151"/>
      <c r="H62" s="151"/>
      <c r="I62" s="151">
        <f t="shared" si="0"/>
        <v>0</v>
      </c>
      <c r="J62" s="235"/>
    </row>
    <row r="63" spans="1:10" ht="12.75" customHeight="1">
      <c r="A63" s="191"/>
      <c r="B63" s="138" t="s">
        <v>139</v>
      </c>
      <c r="C63" s="139"/>
      <c r="D63" s="139"/>
      <c r="E63" s="139" t="s">
        <v>140</v>
      </c>
      <c r="F63" s="150"/>
      <c r="G63" s="151"/>
      <c r="H63" s="151"/>
      <c r="I63" s="151">
        <f t="shared" si="0"/>
        <v>0</v>
      </c>
      <c r="J63" s="235"/>
    </row>
    <row r="64" spans="1:10" ht="16.5" thickBot="1">
      <c r="A64" s="191"/>
      <c r="B64" s="138" t="s">
        <v>141</v>
      </c>
      <c r="C64" s="139"/>
      <c r="D64" s="139"/>
      <c r="E64" s="140" t="s">
        <v>142</v>
      </c>
      <c r="F64" s="152"/>
      <c r="G64" s="157"/>
      <c r="H64" s="157"/>
      <c r="I64" s="157">
        <f t="shared" si="0"/>
        <v>0</v>
      </c>
      <c r="J64" s="239"/>
    </row>
    <row r="65" spans="1:10" ht="16.5" thickBot="1">
      <c r="A65" s="191"/>
      <c r="B65" s="139"/>
      <c r="C65" s="3"/>
      <c r="D65" s="121"/>
      <c r="E65" s="131" t="s">
        <v>143</v>
      </c>
      <c r="F65" s="154">
        <f t="shared" ref="F65:G65" si="4">SUBTOTAL(9,F$46:F$64)</f>
        <v>0</v>
      </c>
      <c r="G65" s="154">
        <f t="shared" si="4"/>
        <v>0</v>
      </c>
      <c r="H65" s="154">
        <f>SUBTOTAL(9,H$46:H$64)</f>
        <v>0</v>
      </c>
      <c r="I65" s="154">
        <f t="shared" si="0"/>
        <v>0</v>
      </c>
      <c r="J65" s="237"/>
    </row>
    <row r="66" spans="1:10">
      <c r="A66" s="191"/>
      <c r="B66" s="119" t="s">
        <v>144</v>
      </c>
      <c r="C66" s="119" t="s">
        <v>34</v>
      </c>
      <c r="D66" s="119" t="s">
        <v>35</v>
      </c>
      <c r="E66" s="123" t="s">
        <v>145</v>
      </c>
      <c r="F66" s="155"/>
      <c r="G66" s="156"/>
      <c r="H66" s="156"/>
      <c r="I66" s="156">
        <f t="shared" si="0"/>
        <v>0</v>
      </c>
      <c r="J66" s="238"/>
    </row>
    <row r="67" spans="1:10">
      <c r="A67" s="191"/>
      <c r="B67" s="138" t="s">
        <v>146</v>
      </c>
      <c r="C67" s="139" t="s">
        <v>34</v>
      </c>
      <c r="D67" s="139" t="s">
        <v>38</v>
      </c>
      <c r="E67" s="139" t="s">
        <v>147</v>
      </c>
      <c r="F67" s="150"/>
      <c r="G67" s="151"/>
      <c r="H67" s="151"/>
      <c r="I67" s="151">
        <f t="shared" si="0"/>
        <v>0</v>
      </c>
      <c r="J67" s="235"/>
    </row>
    <row r="68" spans="1:10">
      <c r="A68" s="191"/>
      <c r="B68" s="138" t="s">
        <v>148</v>
      </c>
      <c r="C68" s="139" t="s">
        <v>34</v>
      </c>
      <c r="D68" s="139" t="s">
        <v>62</v>
      </c>
      <c r="E68" s="139" t="s">
        <v>149</v>
      </c>
      <c r="F68" s="150"/>
      <c r="G68" s="151"/>
      <c r="H68" s="151"/>
      <c r="I68" s="151">
        <f t="shared" si="0"/>
        <v>0</v>
      </c>
      <c r="J68" s="235"/>
    </row>
    <row r="69" spans="1:10">
      <c r="A69" s="191"/>
      <c r="B69" s="138" t="s">
        <v>150</v>
      </c>
      <c r="C69" s="139" t="s">
        <v>34</v>
      </c>
      <c r="D69" s="139" t="s">
        <v>62</v>
      </c>
      <c r="E69" s="139" t="s">
        <v>151</v>
      </c>
      <c r="F69" s="150"/>
      <c r="G69" s="151"/>
      <c r="H69" s="151"/>
      <c r="I69" s="151">
        <f t="shared" si="0"/>
        <v>0</v>
      </c>
      <c r="J69" s="235"/>
    </row>
    <row r="70" spans="1:10">
      <c r="A70" s="191"/>
      <c r="B70" s="138" t="s">
        <v>152</v>
      </c>
      <c r="C70" s="139" t="s">
        <v>34</v>
      </c>
      <c r="D70" s="139" t="s">
        <v>62</v>
      </c>
      <c r="E70" s="139" t="s">
        <v>153</v>
      </c>
      <c r="F70" s="150"/>
      <c r="G70" s="151"/>
      <c r="H70" s="151"/>
      <c r="I70" s="151">
        <f t="shared" si="0"/>
        <v>0</v>
      </c>
      <c r="J70" s="235"/>
    </row>
    <row r="71" spans="1:10">
      <c r="A71" s="191"/>
      <c r="B71" s="138" t="s">
        <v>154</v>
      </c>
      <c r="C71" s="139" t="s">
        <v>34</v>
      </c>
      <c r="D71" s="139" t="s">
        <v>38</v>
      </c>
      <c r="E71" s="139" t="s">
        <v>155</v>
      </c>
      <c r="F71" s="150"/>
      <c r="G71" s="151"/>
      <c r="H71" s="151"/>
      <c r="I71" s="151">
        <f t="shared" si="0"/>
        <v>0</v>
      </c>
      <c r="J71" s="235"/>
    </row>
    <row r="72" spans="1:10">
      <c r="A72" s="191"/>
      <c r="B72" s="138" t="s">
        <v>156</v>
      </c>
      <c r="C72" s="139" t="s">
        <v>34</v>
      </c>
      <c r="D72" s="139" t="s">
        <v>38</v>
      </c>
      <c r="E72" s="139" t="s">
        <v>157</v>
      </c>
      <c r="F72" s="150"/>
      <c r="G72" s="151"/>
      <c r="H72" s="151"/>
      <c r="I72" s="151">
        <f t="shared" si="0"/>
        <v>0</v>
      </c>
      <c r="J72" s="235"/>
    </row>
    <row r="73" spans="1:10">
      <c r="A73" s="191"/>
      <c r="B73" s="138" t="s">
        <v>158</v>
      </c>
      <c r="C73" s="139" t="s">
        <v>34</v>
      </c>
      <c r="D73" s="139" t="s">
        <v>38</v>
      </c>
      <c r="E73" s="139" t="s">
        <v>159</v>
      </c>
      <c r="F73" s="150"/>
      <c r="G73" s="151"/>
      <c r="H73" s="151"/>
      <c r="I73" s="151">
        <f t="shared" si="0"/>
        <v>0</v>
      </c>
      <c r="J73" s="235"/>
    </row>
    <row r="74" spans="1:10">
      <c r="A74" s="191"/>
      <c r="B74" s="138" t="s">
        <v>160</v>
      </c>
      <c r="C74" s="139" t="s">
        <v>34</v>
      </c>
      <c r="D74" s="139" t="s">
        <v>38</v>
      </c>
      <c r="E74" s="139" t="s">
        <v>161</v>
      </c>
      <c r="F74" s="150"/>
      <c r="G74" s="151"/>
      <c r="H74" s="151"/>
      <c r="I74" s="151">
        <f t="shared" si="0"/>
        <v>0</v>
      </c>
      <c r="J74" s="235"/>
    </row>
    <row r="75" spans="1:10">
      <c r="A75" s="191"/>
      <c r="B75" s="138" t="s">
        <v>162</v>
      </c>
      <c r="C75" s="139" t="s">
        <v>34</v>
      </c>
      <c r="D75" s="139" t="s">
        <v>38</v>
      </c>
      <c r="E75" s="139" t="s">
        <v>163</v>
      </c>
      <c r="F75" s="150"/>
      <c r="G75" s="151"/>
      <c r="H75" s="151"/>
      <c r="I75" s="151">
        <f t="shared" si="0"/>
        <v>0</v>
      </c>
      <c r="J75" s="235"/>
    </row>
    <row r="76" spans="1:10">
      <c r="A76" s="191"/>
      <c r="B76" s="138" t="s">
        <v>164</v>
      </c>
      <c r="C76" s="139" t="s">
        <v>34</v>
      </c>
      <c r="D76" s="139" t="s">
        <v>38</v>
      </c>
      <c r="E76" s="139" t="s">
        <v>165</v>
      </c>
      <c r="F76" s="150"/>
      <c r="G76" s="151"/>
      <c r="H76" s="151"/>
      <c r="I76" s="151">
        <f t="shared" ref="I76:I139" si="5">$H76-$G76</f>
        <v>0</v>
      </c>
      <c r="J76" s="235"/>
    </row>
    <row r="77" spans="1:10">
      <c r="A77" s="191"/>
      <c r="B77" s="138" t="s">
        <v>166</v>
      </c>
      <c r="C77" s="139" t="s">
        <v>34</v>
      </c>
      <c r="D77" s="139" t="s">
        <v>38</v>
      </c>
      <c r="E77" s="139" t="s">
        <v>167</v>
      </c>
      <c r="F77" s="150"/>
      <c r="G77" s="151"/>
      <c r="H77" s="151"/>
      <c r="I77" s="151">
        <f t="shared" si="5"/>
        <v>0</v>
      </c>
      <c r="J77" s="235"/>
    </row>
    <row r="78" spans="1:10">
      <c r="A78" s="191"/>
      <c r="B78" s="138" t="s">
        <v>168</v>
      </c>
      <c r="C78" s="139" t="s">
        <v>34</v>
      </c>
      <c r="D78" s="139" t="s">
        <v>38</v>
      </c>
      <c r="E78" s="139" t="s">
        <v>169</v>
      </c>
      <c r="F78" s="150"/>
      <c r="G78" s="151"/>
      <c r="H78" s="151"/>
      <c r="I78" s="151">
        <f t="shared" si="5"/>
        <v>0</v>
      </c>
      <c r="J78" s="235"/>
    </row>
    <row r="79" spans="1:10">
      <c r="A79" s="191"/>
      <c r="B79" s="138" t="s">
        <v>170</v>
      </c>
      <c r="C79" s="139" t="s">
        <v>34</v>
      </c>
      <c r="D79" s="139" t="s">
        <v>38</v>
      </c>
      <c r="E79" s="139" t="s">
        <v>171</v>
      </c>
      <c r="F79" s="150"/>
      <c r="G79" s="151"/>
      <c r="H79" s="151"/>
      <c r="I79" s="151">
        <f t="shared" si="5"/>
        <v>0</v>
      </c>
      <c r="J79" s="235"/>
    </row>
    <row r="80" spans="1:10">
      <c r="A80" s="191"/>
      <c r="B80" s="138" t="s">
        <v>172</v>
      </c>
      <c r="C80" s="139" t="s">
        <v>34</v>
      </c>
      <c r="D80" s="139" t="s">
        <v>38</v>
      </c>
      <c r="E80" s="139" t="s">
        <v>173</v>
      </c>
      <c r="F80" s="158"/>
      <c r="G80" s="151"/>
      <c r="H80" s="151"/>
      <c r="I80" s="151">
        <f t="shared" si="5"/>
        <v>0</v>
      </c>
      <c r="J80" s="235"/>
    </row>
    <row r="81" spans="1:10">
      <c r="A81" s="191"/>
      <c r="B81" s="138" t="s">
        <v>174</v>
      </c>
      <c r="C81" s="139" t="s">
        <v>34</v>
      </c>
      <c r="D81" s="139" t="s">
        <v>38</v>
      </c>
      <c r="E81" s="139" t="s">
        <v>175</v>
      </c>
      <c r="F81" s="150"/>
      <c r="G81" s="151"/>
      <c r="H81" s="151"/>
      <c r="I81" s="151">
        <f t="shared" si="5"/>
        <v>0</v>
      </c>
      <c r="J81" s="235"/>
    </row>
    <row r="82" spans="1:10">
      <c r="A82" s="191"/>
      <c r="B82" s="138" t="s">
        <v>176</v>
      </c>
      <c r="C82" s="139" t="s">
        <v>34</v>
      </c>
      <c r="D82" s="139" t="s">
        <v>62</v>
      </c>
      <c r="E82" s="139" t="s">
        <v>177</v>
      </c>
      <c r="F82" s="150"/>
      <c r="G82" s="151"/>
      <c r="H82" s="151"/>
      <c r="I82" s="151">
        <f t="shared" si="5"/>
        <v>0</v>
      </c>
      <c r="J82" s="235"/>
    </row>
    <row r="83" spans="1:10">
      <c r="A83" s="191"/>
      <c r="B83" s="138" t="s">
        <v>178</v>
      </c>
      <c r="C83" s="139" t="s">
        <v>34</v>
      </c>
      <c r="D83" s="139" t="s">
        <v>62</v>
      </c>
      <c r="E83" s="139" t="s">
        <v>179</v>
      </c>
      <c r="F83" s="150"/>
      <c r="G83" s="151"/>
      <c r="H83" s="151"/>
      <c r="I83" s="151">
        <f t="shared" si="5"/>
        <v>0</v>
      </c>
      <c r="J83" s="235"/>
    </row>
    <row r="84" spans="1:10">
      <c r="A84" s="191"/>
      <c r="B84" s="138" t="s">
        <v>180</v>
      </c>
      <c r="C84" s="139" t="s">
        <v>34</v>
      </c>
      <c r="D84" s="139" t="s">
        <v>38</v>
      </c>
      <c r="E84" s="139" t="s">
        <v>181</v>
      </c>
      <c r="F84" s="150"/>
      <c r="G84" s="151"/>
      <c r="H84" s="151"/>
      <c r="I84" s="151">
        <f t="shared" si="5"/>
        <v>0</v>
      </c>
      <c r="J84" s="235"/>
    </row>
    <row r="85" spans="1:10">
      <c r="A85" s="191"/>
      <c r="B85" s="138" t="s">
        <v>182</v>
      </c>
      <c r="C85" s="139" t="s">
        <v>34</v>
      </c>
      <c r="D85" s="139" t="s">
        <v>38</v>
      </c>
      <c r="E85" s="139" t="s">
        <v>183</v>
      </c>
      <c r="F85" s="150"/>
      <c r="G85" s="151"/>
      <c r="H85" s="151"/>
      <c r="I85" s="151">
        <f t="shared" si="5"/>
        <v>0</v>
      </c>
      <c r="J85" s="235"/>
    </row>
    <row r="86" spans="1:10" ht="16.5" thickBot="1">
      <c r="A86" s="191"/>
      <c r="B86" s="138" t="s">
        <v>184</v>
      </c>
      <c r="C86" s="139"/>
      <c r="D86" s="139"/>
      <c r="E86" s="140" t="s">
        <v>185</v>
      </c>
      <c r="F86" s="152"/>
      <c r="G86" s="157"/>
      <c r="H86" s="157"/>
      <c r="I86" s="157">
        <f t="shared" si="5"/>
        <v>0</v>
      </c>
      <c r="J86" s="239"/>
    </row>
    <row r="87" spans="1:10" ht="16.5" thickBot="1">
      <c r="A87" s="191"/>
      <c r="B87" s="139"/>
      <c r="C87" s="3"/>
      <c r="D87" s="121"/>
      <c r="E87" s="131" t="s">
        <v>186</v>
      </c>
      <c r="F87" s="154">
        <f>SUBTOTAL(9,F$67:F$86)</f>
        <v>0</v>
      </c>
      <c r="G87" s="154">
        <f>SUBTOTAL(9,G$67:G$86)</f>
        <v>0</v>
      </c>
      <c r="H87" s="154">
        <f>SUBTOTAL(9,H$67:H$86)</f>
        <v>0</v>
      </c>
      <c r="I87" s="154">
        <f t="shared" si="5"/>
        <v>0</v>
      </c>
      <c r="J87" s="237"/>
    </row>
    <row r="88" spans="1:10">
      <c r="A88" s="191"/>
      <c r="B88" s="119" t="s">
        <v>187</v>
      </c>
      <c r="C88" s="119" t="s">
        <v>34</v>
      </c>
      <c r="D88" s="119" t="s">
        <v>35</v>
      </c>
      <c r="E88" s="123" t="s">
        <v>188</v>
      </c>
      <c r="F88" s="155"/>
      <c r="G88" s="156"/>
      <c r="H88" s="156"/>
      <c r="I88" s="156">
        <f t="shared" si="5"/>
        <v>0</v>
      </c>
      <c r="J88" s="238"/>
    </row>
    <row r="89" spans="1:10">
      <c r="A89" s="191"/>
      <c r="B89" s="138" t="s">
        <v>189</v>
      </c>
      <c r="C89" s="139" t="s">
        <v>34</v>
      </c>
      <c r="D89" s="139" t="s">
        <v>38</v>
      </c>
      <c r="E89" s="139" t="s">
        <v>190</v>
      </c>
      <c r="F89" s="150"/>
      <c r="G89" s="151"/>
      <c r="H89" s="151"/>
      <c r="I89" s="151">
        <f t="shared" si="5"/>
        <v>0</v>
      </c>
      <c r="J89" s="235"/>
    </row>
    <row r="90" spans="1:10">
      <c r="A90" s="191"/>
      <c r="B90" s="138" t="s">
        <v>191</v>
      </c>
      <c r="C90" s="139" t="s">
        <v>34</v>
      </c>
      <c r="D90" s="139" t="s">
        <v>38</v>
      </c>
      <c r="E90" s="139" t="s">
        <v>192</v>
      </c>
      <c r="F90" s="150"/>
      <c r="G90" s="151"/>
      <c r="H90" s="151"/>
      <c r="I90" s="151">
        <f t="shared" si="5"/>
        <v>0</v>
      </c>
      <c r="J90" s="235"/>
    </row>
    <row r="91" spans="1:10">
      <c r="A91" s="191"/>
      <c r="B91" s="138" t="s">
        <v>193</v>
      </c>
      <c r="C91" s="139" t="s">
        <v>34</v>
      </c>
      <c r="D91" s="139" t="s">
        <v>38</v>
      </c>
      <c r="E91" s="139" t="s">
        <v>194</v>
      </c>
      <c r="F91" s="150"/>
      <c r="G91" s="151"/>
      <c r="H91" s="151"/>
      <c r="I91" s="151">
        <f t="shared" si="5"/>
        <v>0</v>
      </c>
      <c r="J91" s="235"/>
    </row>
    <row r="92" spans="1:10">
      <c r="A92" s="191"/>
      <c r="B92" s="138" t="s">
        <v>195</v>
      </c>
      <c r="C92" s="139" t="s">
        <v>34</v>
      </c>
      <c r="D92" s="139" t="s">
        <v>38</v>
      </c>
      <c r="E92" s="139" t="s">
        <v>196</v>
      </c>
      <c r="F92" s="150"/>
      <c r="G92" s="151"/>
      <c r="H92" s="151"/>
      <c r="I92" s="151">
        <f t="shared" si="5"/>
        <v>0</v>
      </c>
      <c r="J92" s="235"/>
    </row>
    <row r="93" spans="1:10">
      <c r="A93" s="191"/>
      <c r="B93" s="138" t="s">
        <v>197</v>
      </c>
      <c r="C93" s="139" t="s">
        <v>34</v>
      </c>
      <c r="D93" s="139" t="s">
        <v>38</v>
      </c>
      <c r="E93" s="139" t="s">
        <v>198</v>
      </c>
      <c r="F93" s="150"/>
      <c r="G93" s="151"/>
      <c r="H93" s="151"/>
      <c r="I93" s="151">
        <f t="shared" si="5"/>
        <v>0</v>
      </c>
      <c r="J93" s="235"/>
    </row>
    <row r="94" spans="1:10">
      <c r="A94" s="191"/>
      <c r="B94" s="138" t="s">
        <v>199</v>
      </c>
      <c r="C94" s="139" t="s">
        <v>34</v>
      </c>
      <c r="D94" s="139" t="s">
        <v>38</v>
      </c>
      <c r="E94" s="139" t="s">
        <v>200</v>
      </c>
      <c r="F94" s="150"/>
      <c r="G94" s="151"/>
      <c r="H94" s="151"/>
      <c r="I94" s="151">
        <f t="shared" si="5"/>
        <v>0</v>
      </c>
      <c r="J94" s="235"/>
    </row>
    <row r="95" spans="1:10">
      <c r="A95" s="191"/>
      <c r="B95" s="138" t="s">
        <v>201</v>
      </c>
      <c r="C95" s="139" t="s">
        <v>34</v>
      </c>
      <c r="D95" s="139" t="s">
        <v>38</v>
      </c>
      <c r="E95" s="139" t="s">
        <v>202</v>
      </c>
      <c r="F95" s="150"/>
      <c r="G95" s="151"/>
      <c r="H95" s="151"/>
      <c r="I95" s="151">
        <f t="shared" si="5"/>
        <v>0</v>
      </c>
      <c r="J95" s="235"/>
    </row>
    <row r="96" spans="1:10">
      <c r="A96" s="191"/>
      <c r="B96" s="138" t="s">
        <v>203</v>
      </c>
      <c r="C96" s="139" t="s">
        <v>34</v>
      </c>
      <c r="D96" s="139" t="s">
        <v>38</v>
      </c>
      <c r="E96" s="139" t="s">
        <v>204</v>
      </c>
      <c r="F96" s="150"/>
      <c r="G96" s="151"/>
      <c r="H96" s="151"/>
      <c r="I96" s="151">
        <f t="shared" si="5"/>
        <v>0</v>
      </c>
      <c r="J96" s="235"/>
    </row>
    <row r="97" spans="1:10">
      <c r="A97" s="191"/>
      <c r="B97" s="138" t="s">
        <v>205</v>
      </c>
      <c r="C97" s="139" t="s">
        <v>34</v>
      </c>
      <c r="D97" s="139" t="s">
        <v>38</v>
      </c>
      <c r="E97" s="139" t="s">
        <v>206</v>
      </c>
      <c r="F97" s="150"/>
      <c r="G97" s="151"/>
      <c r="H97" s="151"/>
      <c r="I97" s="151">
        <f t="shared" si="5"/>
        <v>0</v>
      </c>
      <c r="J97" s="235"/>
    </row>
    <row r="98" spans="1:10">
      <c r="A98" s="191"/>
      <c r="B98" s="138" t="s">
        <v>207</v>
      </c>
      <c r="C98" s="139" t="s">
        <v>34</v>
      </c>
      <c r="D98" s="139" t="s">
        <v>38</v>
      </c>
      <c r="E98" s="139" t="s">
        <v>208</v>
      </c>
      <c r="F98" s="150"/>
      <c r="G98" s="151"/>
      <c r="H98" s="151"/>
      <c r="I98" s="151">
        <f t="shared" si="5"/>
        <v>0</v>
      </c>
      <c r="J98" s="235"/>
    </row>
    <row r="99" spans="1:10">
      <c r="A99" s="191"/>
      <c r="B99" s="138" t="s">
        <v>209</v>
      </c>
      <c r="C99" s="139" t="s">
        <v>34</v>
      </c>
      <c r="D99" s="139" t="s">
        <v>38</v>
      </c>
      <c r="E99" s="139" t="s">
        <v>210</v>
      </c>
      <c r="F99" s="150"/>
      <c r="G99" s="151"/>
      <c r="H99" s="151"/>
      <c r="I99" s="151">
        <f t="shared" si="5"/>
        <v>0</v>
      </c>
      <c r="J99" s="235"/>
    </row>
    <row r="100" spans="1:10">
      <c r="A100" s="191"/>
      <c r="B100" s="138" t="s">
        <v>211</v>
      </c>
      <c r="C100" s="139" t="s">
        <v>34</v>
      </c>
      <c r="D100" s="139" t="s">
        <v>38</v>
      </c>
      <c r="E100" s="139" t="s">
        <v>212</v>
      </c>
      <c r="F100" s="150"/>
      <c r="G100" s="151"/>
      <c r="H100" s="151"/>
      <c r="I100" s="151">
        <f t="shared" si="5"/>
        <v>0</v>
      </c>
      <c r="J100" s="235"/>
    </row>
    <row r="101" spans="1:10">
      <c r="A101" s="191"/>
      <c r="B101" s="138" t="s">
        <v>213</v>
      </c>
      <c r="C101" s="139" t="s">
        <v>34</v>
      </c>
      <c r="D101" s="139" t="s">
        <v>38</v>
      </c>
      <c r="E101" s="139" t="s">
        <v>214</v>
      </c>
      <c r="F101" s="150"/>
      <c r="G101" s="151"/>
      <c r="H101" s="151"/>
      <c r="I101" s="151">
        <f t="shared" si="5"/>
        <v>0</v>
      </c>
      <c r="J101" s="235"/>
    </row>
    <row r="102" spans="1:10">
      <c r="A102" s="191"/>
      <c r="B102" s="138" t="s">
        <v>215</v>
      </c>
      <c r="C102" s="139" t="s">
        <v>34</v>
      </c>
      <c r="D102" s="139" t="s">
        <v>38</v>
      </c>
      <c r="E102" s="139" t="s">
        <v>216</v>
      </c>
      <c r="F102" s="150"/>
      <c r="G102" s="151"/>
      <c r="H102" s="151"/>
      <c r="I102" s="151">
        <f t="shared" si="5"/>
        <v>0</v>
      </c>
      <c r="J102" s="235"/>
    </row>
    <row r="103" spans="1:10" ht="16.5" thickBot="1">
      <c r="A103" s="191"/>
      <c r="B103" s="138" t="s">
        <v>217</v>
      </c>
      <c r="C103" s="139"/>
      <c r="D103" s="139"/>
      <c r="E103" s="140" t="s">
        <v>218</v>
      </c>
      <c r="F103" s="152"/>
      <c r="G103" s="157"/>
      <c r="H103" s="157"/>
      <c r="I103" s="157">
        <f t="shared" si="5"/>
        <v>0</v>
      </c>
      <c r="J103" s="239"/>
    </row>
    <row r="104" spans="1:10" ht="16.5" thickBot="1">
      <c r="A104" s="191"/>
      <c r="B104" s="139"/>
      <c r="C104" s="3"/>
      <c r="D104" s="121"/>
      <c r="E104" s="130" t="s">
        <v>219</v>
      </c>
      <c r="F104" s="154">
        <f>SUBTOTAL(9,F$89:F$103)</f>
        <v>0</v>
      </c>
      <c r="G104" s="154">
        <f>SUBTOTAL(9,G$89:G$103)</f>
        <v>0</v>
      </c>
      <c r="H104" s="154">
        <f>SUBTOTAL(9,H$89:H$103)</f>
        <v>0</v>
      </c>
      <c r="I104" s="154">
        <f t="shared" si="5"/>
        <v>0</v>
      </c>
      <c r="J104" s="237"/>
    </row>
    <row r="105" spans="1:10">
      <c r="A105" s="191"/>
      <c r="B105" s="119" t="s">
        <v>220</v>
      </c>
      <c r="C105" s="119" t="s">
        <v>34</v>
      </c>
      <c r="D105" s="119" t="s">
        <v>35</v>
      </c>
      <c r="E105" s="123" t="s">
        <v>221</v>
      </c>
      <c r="F105" s="155"/>
      <c r="G105" s="156"/>
      <c r="H105" s="156"/>
      <c r="I105" s="156">
        <f t="shared" si="5"/>
        <v>0</v>
      </c>
      <c r="J105" s="238"/>
    </row>
    <row r="106" spans="1:10">
      <c r="A106" s="191"/>
      <c r="B106" s="138" t="s">
        <v>222</v>
      </c>
      <c r="C106" s="139" t="s">
        <v>34</v>
      </c>
      <c r="D106" s="139" t="s">
        <v>38</v>
      </c>
      <c r="E106" s="139" t="s">
        <v>223</v>
      </c>
      <c r="F106" s="150"/>
      <c r="G106" s="151"/>
      <c r="H106" s="151"/>
      <c r="I106" s="151">
        <f t="shared" si="5"/>
        <v>0</v>
      </c>
      <c r="J106" s="235"/>
    </row>
    <row r="107" spans="1:10">
      <c r="A107" s="191"/>
      <c r="B107" s="138" t="s">
        <v>224</v>
      </c>
      <c r="C107" s="139"/>
      <c r="D107" s="139"/>
      <c r="E107" s="139" t="s">
        <v>225</v>
      </c>
      <c r="F107" s="150"/>
      <c r="G107" s="151"/>
      <c r="H107" s="151"/>
      <c r="I107" s="151">
        <f t="shared" si="5"/>
        <v>0</v>
      </c>
      <c r="J107" s="235"/>
    </row>
    <row r="108" spans="1:10">
      <c r="A108" s="191"/>
      <c r="B108" s="138" t="s">
        <v>226</v>
      </c>
      <c r="C108" s="139" t="s">
        <v>34</v>
      </c>
      <c r="D108" s="139" t="s">
        <v>38</v>
      </c>
      <c r="E108" s="139" t="s">
        <v>227</v>
      </c>
      <c r="F108" s="150"/>
      <c r="G108" s="151"/>
      <c r="H108" s="151"/>
      <c r="I108" s="151">
        <f t="shared" si="5"/>
        <v>0</v>
      </c>
      <c r="J108" s="235"/>
    </row>
    <row r="109" spans="1:10" ht="16.5" thickBot="1">
      <c r="A109" s="191"/>
      <c r="B109" s="138" t="s">
        <v>228</v>
      </c>
      <c r="C109" s="139" t="s">
        <v>34</v>
      </c>
      <c r="D109" s="139" t="s">
        <v>38</v>
      </c>
      <c r="E109" s="140" t="s">
        <v>229</v>
      </c>
      <c r="F109" s="152"/>
      <c r="G109" s="157"/>
      <c r="H109" s="157"/>
      <c r="I109" s="157">
        <f t="shared" si="5"/>
        <v>0</v>
      </c>
      <c r="J109" s="239"/>
    </row>
    <row r="110" spans="1:10" ht="16.5" thickBot="1">
      <c r="A110" s="191"/>
      <c r="B110" s="139"/>
      <c r="C110" s="3"/>
      <c r="D110" s="121"/>
      <c r="E110" s="130" t="s">
        <v>230</v>
      </c>
      <c r="F110" s="154">
        <f t="shared" ref="F110:G110" si="6">SUBTOTAL(9,F$106:F$109)</f>
        <v>0</v>
      </c>
      <c r="G110" s="154">
        <f t="shared" si="6"/>
        <v>0</v>
      </c>
      <c r="H110" s="154">
        <f>SUBTOTAL(9,H$106:H$109)</f>
        <v>0</v>
      </c>
      <c r="I110" s="154">
        <f t="shared" si="5"/>
        <v>0</v>
      </c>
      <c r="J110" s="237"/>
    </row>
    <row r="111" spans="1:10">
      <c r="A111" s="191"/>
      <c r="B111" s="119" t="s">
        <v>231</v>
      </c>
      <c r="C111" s="119" t="s">
        <v>34</v>
      </c>
      <c r="D111" s="119" t="s">
        <v>35</v>
      </c>
      <c r="E111" s="123" t="s">
        <v>232</v>
      </c>
      <c r="F111" s="155"/>
      <c r="G111" s="156"/>
      <c r="H111" s="156"/>
      <c r="I111" s="156">
        <f t="shared" si="5"/>
        <v>0</v>
      </c>
      <c r="J111" s="238"/>
    </row>
    <row r="112" spans="1:10">
      <c r="A112" s="193"/>
      <c r="B112" s="138" t="s">
        <v>233</v>
      </c>
      <c r="C112" s="139" t="s">
        <v>34</v>
      </c>
      <c r="D112" s="139" t="s">
        <v>38</v>
      </c>
      <c r="E112" s="139" t="s">
        <v>234</v>
      </c>
      <c r="F112" s="150"/>
      <c r="G112" s="151"/>
      <c r="H112" s="151"/>
      <c r="I112" s="151">
        <f t="shared" si="5"/>
        <v>0</v>
      </c>
      <c r="J112" s="235"/>
    </row>
    <row r="113" spans="1:10">
      <c r="A113" s="193"/>
      <c r="B113" s="138" t="s">
        <v>235</v>
      </c>
      <c r="C113" s="139" t="s">
        <v>34</v>
      </c>
      <c r="D113" s="139" t="s">
        <v>62</v>
      </c>
      <c r="E113" s="139" t="s">
        <v>236</v>
      </c>
      <c r="F113" s="150"/>
      <c r="G113" s="151"/>
      <c r="H113" s="151"/>
      <c r="I113" s="151">
        <f t="shared" si="5"/>
        <v>0</v>
      </c>
      <c r="J113" s="235"/>
    </row>
    <row r="114" spans="1:10">
      <c r="A114" s="193"/>
      <c r="B114" s="138" t="s">
        <v>237</v>
      </c>
      <c r="C114" s="139" t="s">
        <v>34</v>
      </c>
      <c r="D114" s="139" t="s">
        <v>62</v>
      </c>
      <c r="E114" s="139" t="s">
        <v>238</v>
      </c>
      <c r="F114" s="150"/>
      <c r="G114" s="151"/>
      <c r="H114" s="151"/>
      <c r="I114" s="151">
        <f t="shared" si="5"/>
        <v>0</v>
      </c>
      <c r="J114" s="235"/>
    </row>
    <row r="115" spans="1:10">
      <c r="A115" s="193"/>
      <c r="B115" s="141" t="s">
        <v>239</v>
      </c>
      <c r="C115" s="142" t="s">
        <v>34</v>
      </c>
      <c r="D115" s="142" t="s">
        <v>62</v>
      </c>
      <c r="E115" s="142" t="s">
        <v>240</v>
      </c>
      <c r="F115" s="158"/>
      <c r="G115" s="151"/>
      <c r="H115" s="151"/>
      <c r="I115" s="151">
        <f t="shared" si="5"/>
        <v>0</v>
      </c>
      <c r="J115" s="235"/>
    </row>
    <row r="116" spans="1:10">
      <c r="A116" s="193"/>
      <c r="B116" s="138" t="s">
        <v>241</v>
      </c>
      <c r="C116" s="139" t="s">
        <v>34</v>
      </c>
      <c r="D116" s="139" t="s">
        <v>62</v>
      </c>
      <c r="E116" s="139" t="s">
        <v>242</v>
      </c>
      <c r="F116" s="150"/>
      <c r="G116" s="151"/>
      <c r="H116" s="151"/>
      <c r="I116" s="151">
        <f t="shared" si="5"/>
        <v>0</v>
      </c>
      <c r="J116" s="235"/>
    </row>
    <row r="117" spans="1:10">
      <c r="A117" s="193"/>
      <c r="B117" s="138" t="s">
        <v>243</v>
      </c>
      <c r="C117" s="139" t="s">
        <v>34</v>
      </c>
      <c r="D117" s="139" t="s">
        <v>38</v>
      </c>
      <c r="E117" s="139" t="s">
        <v>244</v>
      </c>
      <c r="F117" s="150"/>
      <c r="G117" s="151"/>
      <c r="H117" s="151"/>
      <c r="I117" s="151">
        <f t="shared" si="5"/>
        <v>0</v>
      </c>
      <c r="J117" s="235"/>
    </row>
    <row r="118" spans="1:10">
      <c r="A118" s="193"/>
      <c r="B118" s="138" t="s">
        <v>245</v>
      </c>
      <c r="C118" s="139"/>
      <c r="D118" s="139"/>
      <c r="E118" s="139" t="s">
        <v>246</v>
      </c>
      <c r="F118" s="150"/>
      <c r="G118" s="151"/>
      <c r="H118" s="151"/>
      <c r="I118" s="151">
        <f t="shared" si="5"/>
        <v>0</v>
      </c>
      <c r="J118" s="235"/>
    </row>
    <row r="119" spans="1:10">
      <c r="A119" s="193"/>
      <c r="B119" s="138" t="s">
        <v>247</v>
      </c>
      <c r="C119" s="139" t="s">
        <v>34</v>
      </c>
      <c r="D119" s="139" t="s">
        <v>38</v>
      </c>
      <c r="E119" s="139" t="s">
        <v>248</v>
      </c>
      <c r="F119" s="150"/>
      <c r="G119" s="151"/>
      <c r="H119" s="151"/>
      <c r="I119" s="151">
        <f t="shared" si="5"/>
        <v>0</v>
      </c>
      <c r="J119" s="235"/>
    </row>
    <row r="120" spans="1:10">
      <c r="A120" s="193"/>
      <c r="B120" s="138" t="s">
        <v>249</v>
      </c>
      <c r="C120" s="139" t="s">
        <v>34</v>
      </c>
      <c r="D120" s="139" t="s">
        <v>38</v>
      </c>
      <c r="E120" s="139" t="s">
        <v>250</v>
      </c>
      <c r="F120" s="150"/>
      <c r="G120" s="151"/>
      <c r="H120" s="151"/>
      <c r="I120" s="151">
        <f t="shared" si="5"/>
        <v>0</v>
      </c>
      <c r="J120" s="235"/>
    </row>
    <row r="121" spans="1:10">
      <c r="A121" s="193"/>
      <c r="B121" s="138" t="s">
        <v>251</v>
      </c>
      <c r="C121" s="139" t="s">
        <v>34</v>
      </c>
      <c r="D121" s="139" t="s">
        <v>38</v>
      </c>
      <c r="E121" s="139" t="s">
        <v>252</v>
      </c>
      <c r="F121" s="150"/>
      <c r="G121" s="151"/>
      <c r="H121" s="151"/>
      <c r="I121" s="151">
        <f t="shared" si="5"/>
        <v>0</v>
      </c>
      <c r="J121" s="235"/>
    </row>
    <row r="122" spans="1:10">
      <c r="A122" s="193"/>
      <c r="B122" s="138" t="s">
        <v>253</v>
      </c>
      <c r="C122" s="139" t="s">
        <v>34</v>
      </c>
      <c r="D122" s="139" t="s">
        <v>38</v>
      </c>
      <c r="E122" s="139" t="s">
        <v>254</v>
      </c>
      <c r="F122" s="150"/>
      <c r="G122" s="151"/>
      <c r="H122" s="151"/>
      <c r="I122" s="151">
        <f t="shared" si="5"/>
        <v>0</v>
      </c>
      <c r="J122" s="235"/>
    </row>
    <row r="123" spans="1:10">
      <c r="A123" s="193"/>
      <c r="B123" s="138" t="s">
        <v>255</v>
      </c>
      <c r="C123" s="139" t="s">
        <v>34</v>
      </c>
      <c r="D123" s="139" t="s">
        <v>38</v>
      </c>
      <c r="E123" s="139" t="s">
        <v>256</v>
      </c>
      <c r="F123" s="150"/>
      <c r="G123" s="151"/>
      <c r="H123" s="151"/>
      <c r="I123" s="151">
        <f t="shared" si="5"/>
        <v>0</v>
      </c>
      <c r="J123" s="235"/>
    </row>
    <row r="124" spans="1:10">
      <c r="A124" s="193"/>
      <c r="B124" s="138" t="s">
        <v>257</v>
      </c>
      <c r="C124" s="139" t="s">
        <v>34</v>
      </c>
      <c r="D124" s="139" t="s">
        <v>38</v>
      </c>
      <c r="E124" s="139" t="s">
        <v>258</v>
      </c>
      <c r="F124" s="150"/>
      <c r="G124" s="151"/>
      <c r="H124" s="151"/>
      <c r="I124" s="151">
        <f t="shared" si="5"/>
        <v>0</v>
      </c>
      <c r="J124" s="235"/>
    </row>
    <row r="125" spans="1:10">
      <c r="A125" s="193"/>
      <c r="B125" s="138" t="s">
        <v>259</v>
      </c>
      <c r="C125" s="139" t="s">
        <v>34</v>
      </c>
      <c r="D125" s="139" t="s">
        <v>38</v>
      </c>
      <c r="E125" s="139" t="s">
        <v>260</v>
      </c>
      <c r="F125" s="150"/>
      <c r="G125" s="151"/>
      <c r="H125" s="151"/>
      <c r="I125" s="151">
        <f t="shared" si="5"/>
        <v>0</v>
      </c>
      <c r="J125" s="235"/>
    </row>
    <row r="126" spans="1:10">
      <c r="A126" s="193"/>
      <c r="B126" s="138" t="s">
        <v>261</v>
      </c>
      <c r="C126" s="139" t="s">
        <v>34</v>
      </c>
      <c r="D126" s="139" t="s">
        <v>38</v>
      </c>
      <c r="E126" s="139" t="s">
        <v>262</v>
      </c>
      <c r="F126" s="150"/>
      <c r="G126" s="151"/>
      <c r="H126" s="151"/>
      <c r="I126" s="151">
        <f t="shared" si="5"/>
        <v>0</v>
      </c>
      <c r="J126" s="235"/>
    </row>
    <row r="127" spans="1:10">
      <c r="A127" s="193"/>
      <c r="B127" s="138" t="s">
        <v>263</v>
      </c>
      <c r="C127" s="139" t="s">
        <v>34</v>
      </c>
      <c r="D127" s="139" t="s">
        <v>38</v>
      </c>
      <c r="E127" s="139" t="s">
        <v>264</v>
      </c>
      <c r="F127" s="150"/>
      <c r="G127" s="151"/>
      <c r="H127" s="151"/>
      <c r="I127" s="151">
        <f t="shared" si="5"/>
        <v>0</v>
      </c>
      <c r="J127" s="235"/>
    </row>
    <row r="128" spans="1:10">
      <c r="A128" s="193"/>
      <c r="B128" s="138" t="s">
        <v>265</v>
      </c>
      <c r="C128" s="139"/>
      <c r="D128" s="139"/>
      <c r="E128" s="139" t="s">
        <v>266</v>
      </c>
      <c r="F128" s="150"/>
      <c r="G128" s="151"/>
      <c r="H128" s="151"/>
      <c r="I128" s="151">
        <f t="shared" si="5"/>
        <v>0</v>
      </c>
      <c r="J128" s="235"/>
    </row>
    <row r="129" spans="1:10" ht="16.5" thickBot="1">
      <c r="A129" s="193"/>
      <c r="B129" s="138" t="s">
        <v>267</v>
      </c>
      <c r="C129" s="139"/>
      <c r="D129" s="139"/>
      <c r="E129" s="140" t="s">
        <v>268</v>
      </c>
      <c r="F129" s="152"/>
      <c r="G129" s="157"/>
      <c r="H129" s="157"/>
      <c r="I129" s="157">
        <f t="shared" si="5"/>
        <v>0</v>
      </c>
      <c r="J129" s="239"/>
    </row>
    <row r="130" spans="1:10" ht="16.5" thickBot="1">
      <c r="A130" s="191"/>
      <c r="B130" s="139"/>
      <c r="C130" s="3"/>
      <c r="D130" s="121"/>
      <c r="E130" s="130" t="s">
        <v>269</v>
      </c>
      <c r="F130" s="154">
        <f>SUBTOTAL(9,F$112:F$129)</f>
        <v>0</v>
      </c>
      <c r="G130" s="154">
        <f t="shared" ref="G130" si="7">SUBTOTAL(9,G$112:G$129)</f>
        <v>0</v>
      </c>
      <c r="H130" s="154">
        <f>SUBTOTAL(9,H$112:H$129)</f>
        <v>0</v>
      </c>
      <c r="I130" s="154">
        <f t="shared" si="5"/>
        <v>0</v>
      </c>
      <c r="J130" s="237"/>
    </row>
    <row r="131" spans="1:10">
      <c r="A131" s="191"/>
      <c r="B131" s="119" t="s">
        <v>270</v>
      </c>
      <c r="C131" s="119" t="s">
        <v>34</v>
      </c>
      <c r="D131" s="119" t="s">
        <v>35</v>
      </c>
      <c r="E131" s="123" t="s">
        <v>271</v>
      </c>
      <c r="F131" s="155"/>
      <c r="G131" s="156"/>
      <c r="H131" s="156"/>
      <c r="I131" s="156">
        <f t="shared" si="5"/>
        <v>0</v>
      </c>
      <c r="J131" s="238"/>
    </row>
    <row r="132" spans="1:10">
      <c r="A132" s="191"/>
      <c r="B132" s="138" t="s">
        <v>272</v>
      </c>
      <c r="C132" s="139" t="s">
        <v>34</v>
      </c>
      <c r="D132" s="139" t="s">
        <v>38</v>
      </c>
      <c r="E132" s="139" t="s">
        <v>273</v>
      </c>
      <c r="F132" s="150"/>
      <c r="G132" s="151"/>
      <c r="H132" s="151"/>
      <c r="I132" s="151">
        <f t="shared" si="5"/>
        <v>0</v>
      </c>
      <c r="J132" s="235"/>
    </row>
    <row r="133" spans="1:10">
      <c r="A133" s="191"/>
      <c r="B133" s="138" t="s">
        <v>274</v>
      </c>
      <c r="C133" s="139" t="s">
        <v>34</v>
      </c>
      <c r="D133" s="139" t="s">
        <v>38</v>
      </c>
      <c r="E133" s="139" t="s">
        <v>275</v>
      </c>
      <c r="F133" s="150"/>
      <c r="G133" s="151"/>
      <c r="H133" s="151"/>
      <c r="I133" s="151">
        <f t="shared" si="5"/>
        <v>0</v>
      </c>
      <c r="J133" s="235"/>
    </row>
    <row r="134" spans="1:10">
      <c r="A134" s="191"/>
      <c r="B134" s="138" t="s">
        <v>276</v>
      </c>
      <c r="C134" s="139" t="s">
        <v>34</v>
      </c>
      <c r="D134" s="139" t="s">
        <v>38</v>
      </c>
      <c r="E134" s="139" t="s">
        <v>277</v>
      </c>
      <c r="F134" s="150"/>
      <c r="G134" s="151"/>
      <c r="H134" s="151"/>
      <c r="I134" s="151">
        <f t="shared" si="5"/>
        <v>0</v>
      </c>
      <c r="J134" s="235"/>
    </row>
    <row r="135" spans="1:10">
      <c r="A135" s="191"/>
      <c r="B135" s="138" t="s">
        <v>278</v>
      </c>
      <c r="C135" s="139" t="s">
        <v>34</v>
      </c>
      <c r="D135" s="139" t="s">
        <v>38</v>
      </c>
      <c r="E135" s="139" t="s">
        <v>279</v>
      </c>
      <c r="F135" s="150"/>
      <c r="G135" s="151"/>
      <c r="H135" s="151"/>
      <c r="I135" s="151">
        <f t="shared" si="5"/>
        <v>0</v>
      </c>
      <c r="J135" s="235"/>
    </row>
    <row r="136" spans="1:10">
      <c r="A136" s="191"/>
      <c r="B136" s="138" t="s">
        <v>280</v>
      </c>
      <c r="C136" s="139" t="s">
        <v>34</v>
      </c>
      <c r="D136" s="139" t="s">
        <v>38</v>
      </c>
      <c r="E136" s="139" t="s">
        <v>281</v>
      </c>
      <c r="F136" s="150"/>
      <c r="G136" s="151"/>
      <c r="H136" s="151"/>
      <c r="I136" s="151">
        <f t="shared" si="5"/>
        <v>0</v>
      </c>
      <c r="J136" s="235"/>
    </row>
    <row r="137" spans="1:10">
      <c r="A137" s="191"/>
      <c r="B137" s="138" t="s">
        <v>282</v>
      </c>
      <c r="C137" s="139" t="s">
        <v>34</v>
      </c>
      <c r="D137" s="139" t="s">
        <v>38</v>
      </c>
      <c r="E137" s="139" t="s">
        <v>283</v>
      </c>
      <c r="F137" s="150"/>
      <c r="G137" s="151"/>
      <c r="H137" s="151"/>
      <c r="I137" s="151">
        <f t="shared" si="5"/>
        <v>0</v>
      </c>
      <c r="J137" s="235"/>
    </row>
    <row r="138" spans="1:10">
      <c r="A138" s="191"/>
      <c r="B138" s="138" t="s">
        <v>284</v>
      </c>
      <c r="C138" s="139" t="s">
        <v>34</v>
      </c>
      <c r="D138" s="139" t="s">
        <v>38</v>
      </c>
      <c r="E138" s="139" t="s">
        <v>285</v>
      </c>
      <c r="F138" s="150"/>
      <c r="G138" s="151"/>
      <c r="H138" s="151"/>
      <c r="I138" s="151">
        <f t="shared" si="5"/>
        <v>0</v>
      </c>
      <c r="J138" s="235"/>
    </row>
    <row r="139" spans="1:10" ht="16.5" thickBot="1">
      <c r="A139" s="191"/>
      <c r="B139" s="138" t="s">
        <v>286</v>
      </c>
      <c r="C139" s="139"/>
      <c r="D139" s="139"/>
      <c r="E139" s="140" t="s">
        <v>287</v>
      </c>
      <c r="F139" s="152"/>
      <c r="G139" s="157"/>
      <c r="H139" s="157"/>
      <c r="I139" s="157">
        <f t="shared" si="5"/>
        <v>0</v>
      </c>
      <c r="J139" s="239"/>
    </row>
    <row r="140" spans="1:10" ht="16.5" thickBot="1">
      <c r="A140" s="191"/>
      <c r="B140" s="139"/>
      <c r="C140" s="3"/>
      <c r="D140" s="121"/>
      <c r="E140" s="130" t="s">
        <v>288</v>
      </c>
      <c r="F140" s="154">
        <f t="shared" ref="F140:G140" si="8">SUBTOTAL(9,F$132:F$139)</f>
        <v>0</v>
      </c>
      <c r="G140" s="154">
        <f t="shared" si="8"/>
        <v>0</v>
      </c>
      <c r="H140" s="154">
        <f>SUBTOTAL(9,H$132:H$139)</f>
        <v>0</v>
      </c>
      <c r="I140" s="154">
        <f t="shared" ref="I140:I152" si="9">$H140-$G140</f>
        <v>0</v>
      </c>
      <c r="J140" s="237"/>
    </row>
    <row r="141" spans="1:10">
      <c r="A141" s="191"/>
      <c r="B141" s="119" t="s">
        <v>289</v>
      </c>
      <c r="C141" s="119" t="s">
        <v>34</v>
      </c>
      <c r="D141" s="119" t="s">
        <v>35</v>
      </c>
      <c r="E141" s="123" t="s">
        <v>290</v>
      </c>
      <c r="F141" s="155"/>
      <c r="G141" s="156"/>
      <c r="H141" s="156"/>
      <c r="I141" s="156">
        <f t="shared" si="9"/>
        <v>0</v>
      </c>
      <c r="J141" s="238"/>
    </row>
    <row r="142" spans="1:10">
      <c r="A142" s="191"/>
      <c r="B142" s="138" t="s">
        <v>291</v>
      </c>
      <c r="C142" s="139" t="s">
        <v>34</v>
      </c>
      <c r="D142" s="139" t="s">
        <v>38</v>
      </c>
      <c r="E142" s="139" t="s">
        <v>292</v>
      </c>
      <c r="F142" s="150"/>
      <c r="G142" s="150"/>
      <c r="H142" s="150"/>
      <c r="I142" s="151">
        <f t="shared" si="9"/>
        <v>0</v>
      </c>
      <c r="J142" s="235"/>
    </row>
    <row r="143" spans="1:10">
      <c r="A143" s="191"/>
      <c r="B143" s="138" t="s">
        <v>293</v>
      </c>
      <c r="C143" s="139" t="s">
        <v>34</v>
      </c>
      <c r="D143" s="139" t="s">
        <v>38</v>
      </c>
      <c r="E143" s="139" t="s">
        <v>294</v>
      </c>
      <c r="F143" s="150"/>
      <c r="G143" s="150"/>
      <c r="H143" s="150"/>
      <c r="I143" s="151">
        <f t="shared" si="9"/>
        <v>0</v>
      </c>
      <c r="J143" s="235"/>
    </row>
    <row r="144" spans="1:10">
      <c r="A144" s="191"/>
      <c r="B144" s="138" t="s">
        <v>295</v>
      </c>
      <c r="C144" s="139" t="s">
        <v>296</v>
      </c>
      <c r="D144" s="139" t="s">
        <v>297</v>
      </c>
      <c r="E144" s="139" t="s">
        <v>296</v>
      </c>
      <c r="F144" s="159"/>
      <c r="G144" s="159"/>
      <c r="H144" s="159"/>
      <c r="I144" s="160">
        <f t="shared" si="9"/>
        <v>0</v>
      </c>
      <c r="J144" s="240"/>
    </row>
    <row r="145" spans="1:10">
      <c r="A145" s="191"/>
      <c r="B145" s="138" t="s">
        <v>298</v>
      </c>
      <c r="C145" s="139" t="s">
        <v>299</v>
      </c>
      <c r="D145" s="139" t="s">
        <v>297</v>
      </c>
      <c r="E145" s="139" t="s">
        <v>299</v>
      </c>
      <c r="F145" s="159"/>
      <c r="G145" s="159"/>
      <c r="H145" s="159"/>
      <c r="I145" s="160">
        <f t="shared" si="9"/>
        <v>0</v>
      </c>
      <c r="J145" s="240"/>
    </row>
    <row r="146" spans="1:10">
      <c r="A146" s="191"/>
      <c r="B146" s="138" t="s">
        <v>300</v>
      </c>
      <c r="C146" s="139" t="s">
        <v>301</v>
      </c>
      <c r="D146" s="139" t="s">
        <v>297</v>
      </c>
      <c r="E146" s="139" t="s">
        <v>301</v>
      </c>
      <c r="F146" s="159"/>
      <c r="G146" s="159"/>
      <c r="H146" s="159"/>
      <c r="I146" s="160">
        <f t="shared" si="9"/>
        <v>0</v>
      </c>
      <c r="J146" s="240"/>
    </row>
    <row r="147" spans="1:10">
      <c r="A147" s="191"/>
      <c r="B147" s="138" t="s">
        <v>302</v>
      </c>
      <c r="C147" s="139" t="s">
        <v>303</v>
      </c>
      <c r="D147" s="139" t="s">
        <v>297</v>
      </c>
      <c r="E147" s="139" t="s">
        <v>303</v>
      </c>
      <c r="F147" s="159"/>
      <c r="G147" s="159"/>
      <c r="H147" s="159"/>
      <c r="I147" s="160">
        <f t="shared" si="9"/>
        <v>0</v>
      </c>
      <c r="J147" s="240"/>
    </row>
    <row r="148" spans="1:10">
      <c r="A148" s="191"/>
      <c r="B148" s="138" t="s">
        <v>304</v>
      </c>
      <c r="C148" s="139" t="s">
        <v>305</v>
      </c>
      <c r="D148" s="139" t="s">
        <v>297</v>
      </c>
      <c r="E148" s="139" t="s">
        <v>305</v>
      </c>
      <c r="F148" s="159"/>
      <c r="G148" s="159"/>
      <c r="H148" s="159"/>
      <c r="I148" s="160">
        <f t="shared" si="9"/>
        <v>0</v>
      </c>
      <c r="J148" s="240"/>
    </row>
    <row r="149" spans="1:10" ht="16.5" thickBot="1">
      <c r="A149" s="191"/>
      <c r="B149" s="138" t="s">
        <v>306</v>
      </c>
      <c r="C149" s="139" t="s">
        <v>307</v>
      </c>
      <c r="D149" s="139" t="s">
        <v>297</v>
      </c>
      <c r="E149" s="140" t="s">
        <v>307</v>
      </c>
      <c r="F149" s="161"/>
      <c r="G149" s="162"/>
      <c r="H149" s="162"/>
      <c r="I149" s="163">
        <f t="shared" si="9"/>
        <v>0</v>
      </c>
      <c r="J149" s="241"/>
    </row>
    <row r="150" spans="1:10" ht="16.5" thickBot="1">
      <c r="A150" s="191"/>
      <c r="B150" s="140"/>
      <c r="C150" s="122"/>
      <c r="D150" s="125"/>
      <c r="E150" s="129" t="s">
        <v>308</v>
      </c>
      <c r="F150" s="164">
        <f>SUBTOTAL(9,F$142:F$149)</f>
        <v>0</v>
      </c>
      <c r="G150" s="164">
        <f t="shared" ref="G150" si="10">SUBTOTAL(9,G$142:G$149)</f>
        <v>0</v>
      </c>
      <c r="H150" s="164">
        <f>SUBTOTAL(9,H$142:H$149)</f>
        <v>0</v>
      </c>
      <c r="I150" s="164">
        <f t="shared" si="9"/>
        <v>0</v>
      </c>
      <c r="J150" s="242"/>
    </row>
    <row r="151" spans="1:10" ht="19.5" thickBot="1">
      <c r="B151" s="143"/>
      <c r="C151" s="127"/>
      <c r="D151" s="127"/>
      <c r="E151" s="128" t="s">
        <v>309</v>
      </c>
      <c r="F151" s="165">
        <f>SUBTOTAL(9,F$11:F$150)</f>
        <v>0</v>
      </c>
      <c r="G151" s="165">
        <f t="shared" ref="G151:H151" si="11">SUBTOTAL(9,G$11:G$150)</f>
        <v>0</v>
      </c>
      <c r="H151" s="165">
        <f t="shared" si="11"/>
        <v>0</v>
      </c>
      <c r="I151" s="165">
        <f t="shared" si="9"/>
        <v>0</v>
      </c>
      <c r="J151" s="243"/>
    </row>
    <row r="152" spans="1:10">
      <c r="B152" s="126" t="s">
        <v>310</v>
      </c>
      <c r="C152" s="126" t="s">
        <v>34</v>
      </c>
      <c r="D152" s="126" t="s">
        <v>35</v>
      </c>
      <c r="E152" s="123" t="s">
        <v>311</v>
      </c>
      <c r="F152" s="155"/>
      <c r="G152" s="156"/>
      <c r="H152" s="156"/>
      <c r="I152" s="156">
        <f t="shared" si="9"/>
        <v>0</v>
      </c>
      <c r="J152" s="238"/>
    </row>
    <row r="153" spans="1:10">
      <c r="A153" s="194" t="s">
        <v>312</v>
      </c>
      <c r="B153" s="138" t="s">
        <v>313</v>
      </c>
      <c r="C153" s="139" t="s">
        <v>34</v>
      </c>
      <c r="D153" s="139" t="s">
        <v>38</v>
      </c>
      <c r="E153" s="139" t="s">
        <v>314</v>
      </c>
      <c r="F153" s="150"/>
      <c r="G153" s="150"/>
      <c r="H153" s="150"/>
      <c r="I153" s="150"/>
      <c r="J153" s="235"/>
    </row>
    <row r="154" spans="1:10">
      <c r="A154" s="195"/>
      <c r="B154" s="138" t="s">
        <v>315</v>
      </c>
      <c r="C154" s="139" t="s">
        <v>34</v>
      </c>
      <c r="D154" s="139" t="s">
        <v>62</v>
      </c>
      <c r="E154" s="139" t="s">
        <v>316</v>
      </c>
      <c r="F154" s="150"/>
      <c r="G154" s="150"/>
      <c r="H154" s="150"/>
      <c r="I154" s="150"/>
      <c r="J154" s="235"/>
    </row>
    <row r="155" spans="1:10">
      <c r="A155" s="195"/>
      <c r="B155" s="138" t="s">
        <v>317</v>
      </c>
      <c r="C155" s="139" t="s">
        <v>34</v>
      </c>
      <c r="D155" s="139" t="s">
        <v>62</v>
      </c>
      <c r="E155" s="140" t="s">
        <v>318</v>
      </c>
      <c r="F155" s="152"/>
      <c r="G155" s="166"/>
      <c r="H155" s="166"/>
      <c r="I155" s="166"/>
      <c r="J155" s="239"/>
    </row>
    <row r="156" spans="1:10">
      <c r="A156" s="195"/>
      <c r="B156" s="138" t="s">
        <v>319</v>
      </c>
      <c r="C156" s="139"/>
      <c r="D156" s="139"/>
      <c r="E156" s="140" t="s">
        <v>320</v>
      </c>
      <c r="F156" s="152"/>
      <c r="G156" s="166"/>
      <c r="H156" s="166"/>
      <c r="I156" s="166"/>
      <c r="J156" s="239"/>
    </row>
    <row r="157" spans="1:10" ht="16.5" thickBot="1">
      <c r="A157" s="195"/>
      <c r="B157" s="138" t="s">
        <v>321</v>
      </c>
      <c r="C157" s="139" t="s">
        <v>34</v>
      </c>
      <c r="D157" s="139" t="s">
        <v>62</v>
      </c>
      <c r="E157" s="232" t="s">
        <v>322</v>
      </c>
      <c r="F157" s="152"/>
      <c r="G157" s="166"/>
      <c r="H157" s="166"/>
      <c r="I157" s="166"/>
      <c r="J157" s="239"/>
    </row>
    <row r="158" spans="1:10" ht="16.5" thickBot="1">
      <c r="A158" s="195"/>
      <c r="B158" s="144"/>
      <c r="C158" s="5"/>
      <c r="D158" s="124"/>
      <c r="E158" s="133" t="s">
        <v>323</v>
      </c>
      <c r="F158" s="164">
        <f>SUBTOTAL(9,F$153:F$157)</f>
        <v>0</v>
      </c>
      <c r="G158" s="164">
        <f>SUBTOTAL(9,G$153:G$157)</f>
        <v>0</v>
      </c>
      <c r="H158" s="164">
        <f>SUBTOTAL(9,H$153:H$157)</f>
        <v>0</v>
      </c>
      <c r="I158" s="164">
        <f>$H158-$G158</f>
        <v>0</v>
      </c>
      <c r="J158" s="242"/>
    </row>
    <row r="159" spans="1:10" ht="20.25" thickTop="1" thickBot="1">
      <c r="A159" s="195"/>
      <c r="B159" s="145"/>
      <c r="C159" s="4"/>
      <c r="D159" s="132"/>
      <c r="E159" s="134" t="s">
        <v>324</v>
      </c>
      <c r="F159" s="167">
        <f>F151-F158</f>
        <v>0</v>
      </c>
      <c r="G159" s="168"/>
      <c r="H159" s="168"/>
      <c r="I159" s="168"/>
      <c r="J159" s="244"/>
    </row>
    <row r="160" spans="1:10">
      <c r="A160" s="195"/>
      <c r="B160" s="6"/>
      <c r="C160" s="6"/>
      <c r="D160" s="6"/>
      <c r="E160" s="7"/>
    </row>
    <row r="161" spans="1:6">
      <c r="A161" s="195"/>
      <c r="B161" s="6"/>
      <c r="C161" s="6"/>
      <c r="D161" s="6"/>
    </row>
    <row r="162" spans="1:6">
      <c r="A162" s="195"/>
      <c r="B162" s="6"/>
      <c r="C162" s="6"/>
      <c r="D162" s="6"/>
      <c r="E162" s="196"/>
      <c r="F162" s="254"/>
    </row>
    <row r="163" spans="1:6">
      <c r="A163" s="195"/>
      <c r="B163" s="6"/>
      <c r="C163" s="6"/>
      <c r="D163" s="6"/>
    </row>
    <row r="164" spans="1:6">
      <c r="A164" s="195"/>
      <c r="B164" s="6"/>
      <c r="C164" s="6"/>
      <c r="D164" s="6"/>
    </row>
    <row r="165" spans="1:6">
      <c r="A165" s="195"/>
      <c r="B165" s="6"/>
      <c r="C165" s="6"/>
      <c r="D165" s="6"/>
    </row>
    <row r="166" spans="1:6">
      <c r="A166" s="195"/>
      <c r="B166" s="6"/>
      <c r="C166" s="6"/>
      <c r="D166" s="6"/>
    </row>
    <row r="167" spans="1:6">
      <c r="B167" s="6"/>
      <c r="C167" s="6"/>
      <c r="D167" s="6"/>
    </row>
    <row r="168" spans="1:6">
      <c r="B168" s="6"/>
      <c r="C168" s="6"/>
      <c r="D168" s="6"/>
    </row>
    <row r="169" spans="1:6">
      <c r="B169" s="6"/>
      <c r="C169" s="6"/>
      <c r="D169" s="6"/>
    </row>
    <row r="170" spans="1:6">
      <c r="B170" s="6"/>
      <c r="C170" s="6"/>
      <c r="D170" s="6"/>
    </row>
    <row r="171" spans="1:6">
      <c r="B171" s="6"/>
      <c r="C171" s="6"/>
      <c r="D171" s="6"/>
    </row>
    <row r="172" spans="1:6">
      <c r="B172" s="6"/>
      <c r="C172" s="6"/>
      <c r="D172" s="6"/>
    </row>
    <row r="173" spans="1:6">
      <c r="B173" s="6"/>
      <c r="C173" s="6"/>
      <c r="D173" s="6"/>
    </row>
    <row r="174" spans="1:6">
      <c r="B174" s="6"/>
      <c r="C174" s="6"/>
      <c r="D174" s="6"/>
    </row>
    <row r="175" spans="1:6">
      <c r="B175" s="6"/>
      <c r="C175" s="6"/>
      <c r="D175" s="6"/>
    </row>
    <row r="176" spans="1:6">
      <c r="B176" s="6"/>
      <c r="C176" s="6"/>
      <c r="D176" s="6"/>
    </row>
    <row r="177" spans="2:4">
      <c r="B177" s="6"/>
      <c r="C177" s="6"/>
      <c r="D177" s="6"/>
    </row>
    <row r="178" spans="2:4">
      <c r="B178" s="6"/>
      <c r="C178" s="6"/>
      <c r="D178" s="6"/>
    </row>
    <row r="179" spans="2:4">
      <c r="B179" s="6"/>
      <c r="C179" s="6"/>
      <c r="D179" s="6"/>
    </row>
    <row r="180" spans="2:4">
      <c r="B180" s="6"/>
      <c r="C180" s="6"/>
      <c r="D180" s="6"/>
    </row>
    <row r="181" spans="2:4">
      <c r="B181" s="6"/>
      <c r="C181" s="6"/>
      <c r="D181" s="6"/>
    </row>
    <row r="182" spans="2:4">
      <c r="B182" s="6"/>
      <c r="C182" s="6"/>
      <c r="D182" s="6"/>
    </row>
  </sheetData>
  <sheetProtection selectLockedCells="1"/>
  <customSheetViews>
    <customSheetView guid="{613C90F4-36C8-4919-8E63-CCBDE8642497}" scale="55" hiddenRows="1" hiddenColumns="1" topLeftCell="B1">
      <selection activeCell="P4" sqref="P4"/>
      <pageMargins left="0" right="0" top="0" bottom="0" header="0" footer="0"/>
      <printOptions horizontalCentered="1"/>
      <pageSetup scale="75" orientation="landscape" r:id="rId1"/>
      <headerFooter alignWithMargins="0">
        <oddFooter>&amp;C&amp;9&amp;P of &amp;N&amp;RPLC-007 (2017-07-24) BC Housing Capital Budget Format and Coding</oddFooter>
      </headerFooter>
    </customSheetView>
    <customSheetView guid="{5B06FA48-C879-41A3-95FF-9DD995BBB86D}" scale="55" showPageBreaks="1" hiddenRows="1" hiddenColumns="1" topLeftCell="B1">
      <selection activeCell="E177" sqref="E177"/>
      <pageMargins left="0" right="0" top="0" bottom="0" header="0" footer="0"/>
      <printOptions horizontalCentered="1"/>
      <pageSetup scale="75" orientation="landscape" r:id="rId2"/>
      <headerFooter alignWithMargins="0">
        <oddFooter>&amp;C&amp;9&amp;P of &amp;N&amp;RPLC-007 (2017-07-24) BC Housing Capital Budget Format and Coding</oddFooter>
      </headerFooter>
    </customSheetView>
    <customSheetView guid="{041C4A21-9F9C-4A8E-82B8-3CAC3D848D57}" scale="70" hiddenRows="1" hiddenColumns="1" topLeftCell="B1">
      <selection activeCell="F15" sqref="F15"/>
      <pageMargins left="0" right="0" top="0" bottom="0" header="0" footer="0"/>
      <printOptions horizontalCentered="1"/>
      <pageSetup scale="75" orientation="landscape" r:id="rId3"/>
      <headerFooter alignWithMargins="0">
        <oddFooter>&amp;C&amp;9&amp;P of &amp;N&amp;RPLC-007 (2017-07-24) BC Housing Capital Budget Format and Coding</oddFooter>
      </headerFooter>
    </customSheetView>
    <customSheetView guid="{67D8392C-29BA-4201-AF81-44A331F9DD5B}" scale="70" showPageBreaks="1" hiddenRows="1" hiddenColumns="1" topLeftCell="B1">
      <selection activeCell="F15" sqref="F15"/>
      <pageMargins left="0" right="0" top="0" bottom="0" header="0" footer="0"/>
      <printOptions horizontalCentered="1"/>
      <pageSetup scale="75" orientation="landscape" r:id="rId4"/>
      <headerFooter alignWithMargins="0">
        <oddFooter>&amp;C&amp;9&amp;P of &amp;N&amp;RPLC-007 (2017-07-24) BC Housing Capital Budget Format and Coding</oddFooter>
      </headerFooter>
    </customSheetView>
    <customSheetView guid="{BB3FA552-3FA0-46A8-A170-F867E59B425F}" scale="70" showPageBreaks="1" hiddenRows="1" hiddenColumns="1" topLeftCell="B1">
      <selection activeCell="F15" sqref="F15"/>
      <pageMargins left="0" right="0" top="0" bottom="0" header="0" footer="0"/>
      <printOptions horizontalCentered="1"/>
      <pageSetup scale="75" orientation="landscape" r:id="rId5"/>
      <headerFooter alignWithMargins="0">
        <oddFooter>&amp;C&amp;9&amp;P of &amp;N&amp;RPLC-007 (2017-03-24) BC Housing Capital Budget Format and Coding</oddFooter>
      </headerFooter>
    </customSheetView>
    <customSheetView guid="{3DCA088A-30EF-480C-B923-A007C955140F}" scale="70" hiddenRows="1" hiddenColumns="1" topLeftCell="B1">
      <selection activeCell="F15" sqref="F15"/>
      <pageMargins left="0" right="0" top="0" bottom="0" header="0" footer="0"/>
      <printOptions horizontalCentered="1"/>
      <pageSetup scale="75" orientation="landscape" r:id="rId6"/>
      <headerFooter alignWithMargins="0">
        <oddFooter>&amp;C&amp;9&amp;P of &amp;N&amp;RPLC-007 (2017-07-24) BC Housing Capital Budget Format and Coding</oddFooter>
      </headerFooter>
    </customSheetView>
    <customSheetView guid="{E39167C0-0464-48AD-96A3-0E15B2238553}" scale="70" hiddenRows="1" hiddenColumns="1" topLeftCell="B1">
      <selection activeCell="E107" sqref="E107"/>
      <pageMargins left="0" right="0" top="0" bottom="0" header="0" footer="0"/>
      <printOptions horizontalCentered="1"/>
      <pageSetup scale="75" orientation="landscape" r:id="rId7"/>
      <headerFooter alignWithMargins="0">
        <oddFooter>&amp;C&amp;9&amp;P of &amp;N&amp;RPLC-007 (2017-07-24) BC Housing Capital Budget Format and Coding</oddFooter>
      </headerFooter>
    </customSheetView>
    <customSheetView guid="{214973C1-8D40-4D0E-B785-7092B35BF7F6}" scale="55" hiddenRows="1" hiddenColumns="1" topLeftCell="B20">
      <selection activeCell="M150" sqref="M150"/>
      <pageMargins left="0" right="0" top="0" bottom="0" header="0" footer="0"/>
      <printOptions horizontalCentered="1"/>
      <pageSetup scale="75" orientation="landscape" r:id="rId8"/>
      <headerFooter alignWithMargins="0">
        <oddFooter>&amp;C&amp;9&amp;P of &amp;N&amp;RPLC-007 (2017-07-24) BC Housing Capital Budget Format and Coding</oddFooter>
      </headerFooter>
    </customSheetView>
  </customSheetViews>
  <mergeCells count="1">
    <mergeCell ref="E1:I1"/>
  </mergeCells>
  <phoneticPr fontId="3" type="noConversion"/>
  <printOptions horizontalCentered="1"/>
  <pageMargins left="0.43307086614173229" right="0.31496062992125984" top="0.31496062992125984" bottom="0.47244094488188981" header="0.51181102362204722" footer="0.27559055118110237"/>
  <pageSetup scale="71" orientation="landscape" r:id="rId9"/>
  <headerFooter alignWithMargins="0">
    <oddFooter>&amp;C&amp;9&amp;P of &amp;N&amp;RPLC-007 (2017-07-24) BC Housing Capital Budget Format and Coding</oddFooter>
  </headerFooter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70E1-1036-4BE5-9E11-58389BA39715}">
  <dimension ref="A1:K60"/>
  <sheetViews>
    <sheetView zoomScale="60" zoomScaleNormal="60" workbookViewId="0">
      <selection activeCell="K26" sqref="K26"/>
    </sheetView>
  </sheetViews>
  <sheetFormatPr defaultColWidth="9.140625" defaultRowHeight="15" customHeight="1"/>
  <cols>
    <col min="1" max="1" width="45.7109375" style="255" customWidth="1"/>
    <col min="2" max="10" width="20.7109375" style="255" customWidth="1"/>
    <col min="11" max="11" width="57.140625" style="255" customWidth="1"/>
    <col min="12" max="16384" width="9.140625" style="255"/>
  </cols>
  <sheetData>
    <row r="1" spans="1:11" ht="15" customHeight="1">
      <c r="A1" s="302" t="s">
        <v>325</v>
      </c>
      <c r="B1" s="302"/>
      <c r="C1" s="302"/>
      <c r="D1" s="302"/>
      <c r="E1" s="302"/>
      <c r="F1" s="302"/>
      <c r="G1" s="302"/>
      <c r="H1" s="302"/>
      <c r="I1" s="302"/>
      <c r="J1" s="302"/>
    </row>
    <row r="5" spans="1:11" ht="15" customHeight="1">
      <c r="A5" s="306" t="s">
        <v>326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</row>
    <row r="6" spans="1:11" ht="30" customHeight="1">
      <c r="A6" s="256" t="s">
        <v>327</v>
      </c>
      <c r="B6" s="257" t="s">
        <v>328</v>
      </c>
      <c r="C6" s="257" t="s">
        <v>329</v>
      </c>
      <c r="D6" s="258" t="s">
        <v>330</v>
      </c>
      <c r="E6" s="258" t="s">
        <v>331</v>
      </c>
      <c r="F6" s="258" t="s">
        <v>332</v>
      </c>
      <c r="G6" s="258" t="s">
        <v>333</v>
      </c>
      <c r="H6" s="259" t="s">
        <v>334</v>
      </c>
      <c r="I6" s="258" t="s">
        <v>335</v>
      </c>
      <c r="J6" s="258" t="s">
        <v>336</v>
      </c>
      <c r="K6" s="260" t="s">
        <v>32</v>
      </c>
    </row>
    <row r="7" spans="1:11" ht="15" customHeight="1">
      <c r="A7" s="261" t="s">
        <v>337</v>
      </c>
      <c r="B7" s="262"/>
      <c r="C7" s="263"/>
      <c r="D7" s="264"/>
      <c r="E7" s="265"/>
      <c r="F7" s="265"/>
      <c r="G7" s="265"/>
      <c r="H7" s="264"/>
      <c r="I7" s="264"/>
      <c r="J7" s="264"/>
      <c r="K7" s="264"/>
    </row>
    <row r="8" spans="1:11" ht="15" customHeight="1">
      <c r="A8" s="266">
        <f>IFERROR($B8/$B$18,0)</f>
        <v>0</v>
      </c>
      <c r="B8" s="267"/>
      <c r="C8" s="268" t="s">
        <v>338</v>
      </c>
      <c r="D8" s="269"/>
      <c r="E8" s="270">
        <f>IFERROR($F8/$D8,0)</f>
        <v>0</v>
      </c>
      <c r="F8" s="270"/>
      <c r="G8" s="270"/>
      <c r="H8" s="271">
        <f>IF(F8=0,0,F8*12/0.3)</f>
        <v>0</v>
      </c>
      <c r="I8" s="268"/>
      <c r="J8" s="268"/>
      <c r="K8" s="268"/>
    </row>
    <row r="9" spans="1:11" ht="15" customHeight="1">
      <c r="A9" s="266">
        <f t="shared" ref="A9:A16" si="0">IFERROR($B9/$B$18,0)</f>
        <v>0</v>
      </c>
      <c r="B9" s="267"/>
      <c r="C9" s="268" t="s">
        <v>339</v>
      </c>
      <c r="D9" s="269"/>
      <c r="E9" s="270">
        <f t="shared" ref="E9:E16" si="1">IFERROR($F9/$D9,0)</f>
        <v>0</v>
      </c>
      <c r="F9" s="270"/>
      <c r="G9" s="270"/>
      <c r="H9" s="271">
        <f t="shared" ref="H9:H16" si="2">IF(F9=0,0,F9*12/0.3)</f>
        <v>0</v>
      </c>
      <c r="I9" s="268"/>
      <c r="J9" s="268"/>
      <c r="K9" s="268"/>
    </row>
    <row r="10" spans="1:11" ht="15" customHeight="1">
      <c r="A10" s="266">
        <f t="shared" si="0"/>
        <v>0</v>
      </c>
      <c r="B10" s="267"/>
      <c r="C10" s="268" t="s">
        <v>340</v>
      </c>
      <c r="D10" s="269"/>
      <c r="E10" s="270">
        <f t="shared" si="1"/>
        <v>0</v>
      </c>
      <c r="F10" s="270"/>
      <c r="G10" s="270"/>
      <c r="H10" s="271">
        <f t="shared" si="2"/>
        <v>0</v>
      </c>
      <c r="I10" s="268"/>
      <c r="J10" s="268"/>
      <c r="K10" s="268"/>
    </row>
    <row r="11" spans="1:11" ht="15" customHeight="1">
      <c r="A11" s="266">
        <f t="shared" si="0"/>
        <v>0</v>
      </c>
      <c r="B11" s="267"/>
      <c r="C11" s="268" t="s">
        <v>341</v>
      </c>
      <c r="D11" s="269"/>
      <c r="E11" s="270">
        <f t="shared" si="1"/>
        <v>0</v>
      </c>
      <c r="F11" s="270"/>
      <c r="G11" s="270"/>
      <c r="H11" s="271">
        <f t="shared" si="2"/>
        <v>0</v>
      </c>
      <c r="I11" s="268"/>
      <c r="J11" s="268"/>
      <c r="K11" s="268"/>
    </row>
    <row r="12" spans="1:11" ht="15" customHeight="1">
      <c r="A12" s="261" t="s">
        <v>342</v>
      </c>
      <c r="B12" s="262"/>
      <c r="C12" s="263"/>
      <c r="D12" s="264"/>
      <c r="E12" s="265"/>
      <c r="F12" s="265"/>
      <c r="G12" s="265"/>
      <c r="H12" s="264"/>
      <c r="I12" s="264"/>
      <c r="J12" s="264"/>
      <c r="K12" s="264"/>
    </row>
    <row r="13" spans="1:11" ht="15" customHeight="1">
      <c r="A13" s="266">
        <f t="shared" si="0"/>
        <v>0</v>
      </c>
      <c r="B13" s="267"/>
      <c r="C13" s="268" t="s">
        <v>338</v>
      </c>
      <c r="D13" s="269"/>
      <c r="E13" s="270">
        <f t="shared" si="1"/>
        <v>0</v>
      </c>
      <c r="F13" s="270"/>
      <c r="G13" s="270"/>
      <c r="H13" s="271">
        <f t="shared" si="2"/>
        <v>0</v>
      </c>
      <c r="I13" s="268"/>
      <c r="J13" s="268"/>
      <c r="K13" s="268"/>
    </row>
    <row r="14" spans="1:11" ht="15" customHeight="1">
      <c r="A14" s="266">
        <f t="shared" si="0"/>
        <v>0</v>
      </c>
      <c r="B14" s="267"/>
      <c r="C14" s="268" t="s">
        <v>339</v>
      </c>
      <c r="D14" s="269"/>
      <c r="E14" s="270">
        <f t="shared" si="1"/>
        <v>0</v>
      </c>
      <c r="F14" s="270"/>
      <c r="G14" s="270"/>
      <c r="H14" s="271">
        <f t="shared" si="2"/>
        <v>0</v>
      </c>
      <c r="I14" s="268"/>
      <c r="J14" s="268"/>
      <c r="K14" s="268"/>
    </row>
    <row r="15" spans="1:11" ht="15" customHeight="1">
      <c r="A15" s="266">
        <f t="shared" si="0"/>
        <v>0</v>
      </c>
      <c r="B15" s="267"/>
      <c r="C15" s="268" t="s">
        <v>343</v>
      </c>
      <c r="D15" s="269"/>
      <c r="E15" s="270">
        <f t="shared" si="1"/>
        <v>0</v>
      </c>
      <c r="F15" s="270"/>
      <c r="G15" s="270"/>
      <c r="H15" s="271">
        <f t="shared" si="2"/>
        <v>0</v>
      </c>
      <c r="I15" s="268"/>
      <c r="J15" s="268"/>
      <c r="K15" s="268"/>
    </row>
    <row r="16" spans="1:11" ht="15" customHeight="1">
      <c r="A16" s="266">
        <f t="shared" si="0"/>
        <v>0</v>
      </c>
      <c r="B16" s="267"/>
      <c r="C16" s="268" t="s">
        <v>341</v>
      </c>
      <c r="D16" s="269"/>
      <c r="E16" s="270">
        <f t="shared" si="1"/>
        <v>0</v>
      </c>
      <c r="F16" s="270"/>
      <c r="G16" s="270"/>
      <c r="H16" s="271">
        <f t="shared" si="2"/>
        <v>0</v>
      </c>
      <c r="I16" s="268"/>
      <c r="J16" s="268"/>
      <c r="K16" s="268"/>
    </row>
    <row r="17" spans="1:11" ht="15" customHeight="1">
      <c r="A17" s="272"/>
      <c r="B17" s="273"/>
      <c r="C17" s="268"/>
      <c r="D17" s="271"/>
      <c r="E17" s="271"/>
      <c r="F17" s="271"/>
      <c r="G17" s="271"/>
      <c r="H17" s="271"/>
      <c r="I17" s="268"/>
      <c r="J17" s="268"/>
      <c r="K17" s="268"/>
    </row>
    <row r="18" spans="1:11" ht="15" customHeight="1">
      <c r="A18" s="274" t="s">
        <v>344</v>
      </c>
      <c r="B18" s="275">
        <f>SUM(B8:B16)</f>
        <v>0</v>
      </c>
      <c r="C18" s="276"/>
      <c r="D18" s="277">
        <f>SUMPRODUCT(B8:B16,D8:D16)</f>
        <v>0</v>
      </c>
      <c r="E18" s="278">
        <f>IFERROR($F$18/$D$18,0)</f>
        <v>0</v>
      </c>
      <c r="F18" s="277">
        <f>SUMPRODUCT(B8:B16,F8:F16)</f>
        <v>0</v>
      </c>
      <c r="G18" s="277"/>
      <c r="H18" s="277"/>
      <c r="I18" s="277"/>
      <c r="J18" s="277"/>
      <c r="K18" s="277"/>
    </row>
    <row r="19" spans="1:11" ht="15" customHeight="1">
      <c r="A19" s="279" t="s">
        <v>345</v>
      </c>
      <c r="B19" s="280">
        <f>IFERROR(AVERAGE(D8:D16),0)</f>
        <v>0</v>
      </c>
      <c r="C19" s="268"/>
      <c r="D19" s="268"/>
      <c r="E19" s="268"/>
      <c r="F19" s="281"/>
      <c r="G19" s="281"/>
      <c r="H19" s="268"/>
      <c r="I19" s="268"/>
      <c r="J19" s="268"/>
      <c r="K19" s="268"/>
    </row>
    <row r="20" spans="1:11" ht="15" customHeight="1">
      <c r="A20" s="279" t="s">
        <v>346</v>
      </c>
      <c r="B20" s="282">
        <f>IFERROR(SUM(B8:B11)/B18,0)</f>
        <v>0</v>
      </c>
      <c r="C20" s="268"/>
      <c r="D20" s="268"/>
      <c r="E20" s="268"/>
      <c r="F20" s="281"/>
      <c r="G20" s="281"/>
      <c r="H20" s="268"/>
      <c r="I20" s="268"/>
      <c r="J20" s="268"/>
      <c r="K20" s="268"/>
    </row>
    <row r="21" spans="1:11" ht="15" customHeight="1">
      <c r="A21" s="279" t="s">
        <v>347</v>
      </c>
      <c r="B21" s="282">
        <f>IFERROR(SUM(B13:B16)/B18,0)</f>
        <v>0</v>
      </c>
      <c r="C21" s="268"/>
      <c r="D21" s="268"/>
      <c r="E21" s="268"/>
      <c r="F21" s="281"/>
      <c r="G21" s="281"/>
      <c r="H21" s="268"/>
      <c r="I21" s="268"/>
      <c r="J21" s="268"/>
      <c r="K21" s="268"/>
    </row>
    <row r="25" spans="1:11" ht="15" customHeight="1">
      <c r="A25" s="303" t="s">
        <v>325</v>
      </c>
      <c r="B25" s="304"/>
      <c r="C25" s="304"/>
      <c r="D25" s="304"/>
      <c r="E25" s="304"/>
      <c r="F25" s="304"/>
      <c r="G25" s="304"/>
      <c r="H25" s="304"/>
      <c r="I25" s="304"/>
      <c r="J25" s="305"/>
    </row>
    <row r="26" spans="1:11" ht="30" customHeight="1">
      <c r="A26" s="283"/>
      <c r="B26" s="284" t="s">
        <v>348</v>
      </c>
      <c r="C26" s="284" t="s">
        <v>349</v>
      </c>
      <c r="D26" s="284" t="s">
        <v>350</v>
      </c>
      <c r="E26" s="284" t="s">
        <v>351</v>
      </c>
      <c r="F26" s="284" t="s">
        <v>352</v>
      </c>
      <c r="G26" s="311" t="s">
        <v>32</v>
      </c>
      <c r="H26" s="311"/>
      <c r="I26" s="311"/>
      <c r="J26" s="311"/>
    </row>
    <row r="27" spans="1:11" ht="15" customHeight="1">
      <c r="A27" s="286" t="s">
        <v>353</v>
      </c>
      <c r="B27" s="287"/>
      <c r="C27" s="287"/>
      <c r="D27" s="287"/>
      <c r="E27" s="287"/>
      <c r="F27" s="294"/>
      <c r="G27" s="308"/>
      <c r="H27" s="309"/>
      <c r="I27" s="309"/>
      <c r="J27" s="310"/>
    </row>
    <row r="28" spans="1:11" ht="15" customHeight="1">
      <c r="A28" s="283" t="s">
        <v>354</v>
      </c>
      <c r="B28" s="287">
        <f>F18</f>
        <v>0</v>
      </c>
      <c r="C28" s="287">
        <v>0</v>
      </c>
      <c r="D28" s="287">
        <v>0</v>
      </c>
      <c r="E28" s="287">
        <v>0</v>
      </c>
      <c r="F28" s="294">
        <v>0</v>
      </c>
      <c r="G28" s="308"/>
      <c r="H28" s="309"/>
      <c r="I28" s="309"/>
      <c r="J28" s="310"/>
    </row>
    <row r="29" spans="1:11" ht="15" customHeight="1">
      <c r="A29" s="283" t="s">
        <v>355</v>
      </c>
      <c r="B29" s="287">
        <v>0</v>
      </c>
      <c r="C29" s="287">
        <v>0</v>
      </c>
      <c r="D29" s="287">
        <v>0</v>
      </c>
      <c r="E29" s="287">
        <v>0</v>
      </c>
      <c r="F29" s="294">
        <v>0</v>
      </c>
      <c r="G29" s="308"/>
      <c r="H29" s="309"/>
      <c r="I29" s="309"/>
      <c r="J29" s="310"/>
    </row>
    <row r="30" spans="1:11" ht="15" customHeight="1">
      <c r="A30" s="283" t="s">
        <v>356</v>
      </c>
      <c r="B30" s="287">
        <v>0</v>
      </c>
      <c r="C30" s="287">
        <v>0</v>
      </c>
      <c r="D30" s="287">
        <v>0</v>
      </c>
      <c r="E30" s="287">
        <v>0</v>
      </c>
      <c r="F30" s="294">
        <v>0</v>
      </c>
      <c r="G30" s="308"/>
      <c r="H30" s="309"/>
      <c r="I30" s="309"/>
      <c r="J30" s="310"/>
    </row>
    <row r="31" spans="1:11" ht="15" customHeight="1">
      <c r="A31" s="286" t="s">
        <v>357</v>
      </c>
      <c r="B31" s="288">
        <f>SUM(B28:B30)</f>
        <v>0</v>
      </c>
      <c r="C31" s="288">
        <f>SUM(C28:C30)</f>
        <v>0</v>
      </c>
      <c r="D31" s="288">
        <f>SUM(D28:D30)</f>
        <v>0</v>
      </c>
      <c r="E31" s="288">
        <f>SUM(E28:E30)</f>
        <v>0</v>
      </c>
      <c r="F31" s="295">
        <f>SUM(F28:F30)</f>
        <v>0</v>
      </c>
      <c r="G31" s="308"/>
      <c r="H31" s="309"/>
      <c r="I31" s="309"/>
      <c r="J31" s="310"/>
    </row>
    <row r="32" spans="1:11" ht="15" customHeight="1">
      <c r="A32" s="283"/>
      <c r="B32" s="289"/>
      <c r="C32" s="290"/>
      <c r="D32" s="290"/>
      <c r="E32" s="290"/>
      <c r="F32" s="290"/>
      <c r="G32" s="308"/>
      <c r="H32" s="309"/>
      <c r="I32" s="309"/>
      <c r="J32" s="310"/>
    </row>
    <row r="33" spans="1:10" ht="15" customHeight="1">
      <c r="A33" s="286" t="s">
        <v>358</v>
      </c>
      <c r="B33" s="289"/>
      <c r="C33" s="290"/>
      <c r="D33" s="290"/>
      <c r="E33" s="290"/>
      <c r="F33" s="290"/>
      <c r="G33" s="308"/>
      <c r="H33" s="309"/>
      <c r="I33" s="309"/>
      <c r="J33" s="310"/>
    </row>
    <row r="34" spans="1:10" ht="15" customHeight="1">
      <c r="A34" s="283" t="s">
        <v>359</v>
      </c>
      <c r="B34" s="287">
        <v>0</v>
      </c>
      <c r="C34" s="288">
        <v>0</v>
      </c>
      <c r="D34" s="288">
        <v>0</v>
      </c>
      <c r="E34" s="288">
        <v>0</v>
      </c>
      <c r="F34" s="296">
        <v>0</v>
      </c>
      <c r="G34" s="308"/>
      <c r="H34" s="309"/>
      <c r="I34" s="309"/>
      <c r="J34" s="310"/>
    </row>
    <row r="35" spans="1:10" ht="15" customHeight="1">
      <c r="A35" s="283" t="s">
        <v>360</v>
      </c>
      <c r="B35" s="287">
        <v>0</v>
      </c>
      <c r="C35" s="288">
        <v>0</v>
      </c>
      <c r="D35" s="288">
        <v>0</v>
      </c>
      <c r="E35" s="288">
        <v>0</v>
      </c>
      <c r="F35" s="296">
        <v>0</v>
      </c>
      <c r="G35" s="308"/>
      <c r="H35" s="309"/>
      <c r="I35" s="309"/>
      <c r="J35" s="310"/>
    </row>
    <row r="36" spans="1:10" ht="15" customHeight="1">
      <c r="A36" s="283" t="s">
        <v>361</v>
      </c>
      <c r="B36" s="287">
        <v>0</v>
      </c>
      <c r="C36" s="288">
        <v>0</v>
      </c>
      <c r="D36" s="288">
        <v>0</v>
      </c>
      <c r="E36" s="288">
        <v>0</v>
      </c>
      <c r="F36" s="296">
        <v>0</v>
      </c>
      <c r="G36" s="308"/>
      <c r="H36" s="309"/>
      <c r="I36" s="309"/>
      <c r="J36" s="310"/>
    </row>
    <row r="37" spans="1:10" ht="15" customHeight="1">
      <c r="A37" s="283" t="s">
        <v>362</v>
      </c>
      <c r="B37" s="287">
        <v>0</v>
      </c>
      <c r="C37" s="288">
        <v>0</v>
      </c>
      <c r="D37" s="288">
        <v>0</v>
      </c>
      <c r="E37" s="288">
        <v>0</v>
      </c>
      <c r="F37" s="296">
        <v>0</v>
      </c>
      <c r="G37" s="308"/>
      <c r="H37" s="309"/>
      <c r="I37" s="309"/>
      <c r="J37" s="310"/>
    </row>
    <row r="38" spans="1:10" ht="15" customHeight="1">
      <c r="A38" s="283" t="s">
        <v>363</v>
      </c>
      <c r="B38" s="287"/>
      <c r="C38" s="288">
        <v>0</v>
      </c>
      <c r="D38" s="288">
        <v>0</v>
      </c>
      <c r="E38" s="288">
        <v>0</v>
      </c>
      <c r="F38" s="296">
        <v>0</v>
      </c>
      <c r="G38" s="308"/>
      <c r="H38" s="309"/>
      <c r="I38" s="309"/>
      <c r="J38" s="310"/>
    </row>
    <row r="39" spans="1:10" ht="15" customHeight="1">
      <c r="A39" s="283" t="s">
        <v>364</v>
      </c>
      <c r="B39" s="287">
        <v>0</v>
      </c>
      <c r="C39" s="288">
        <v>0</v>
      </c>
      <c r="D39" s="288">
        <v>0</v>
      </c>
      <c r="E39" s="288">
        <v>0</v>
      </c>
      <c r="F39" s="296">
        <v>0</v>
      </c>
      <c r="G39" s="308"/>
      <c r="H39" s="309"/>
      <c r="I39" s="309"/>
      <c r="J39" s="310"/>
    </row>
    <row r="40" spans="1:10" ht="15" customHeight="1">
      <c r="A40" s="283" t="s">
        <v>365</v>
      </c>
      <c r="B40" s="287">
        <v>0</v>
      </c>
      <c r="C40" s="287">
        <v>0</v>
      </c>
      <c r="D40" s="287">
        <v>0</v>
      </c>
      <c r="E40" s="287">
        <v>0</v>
      </c>
      <c r="F40" s="294">
        <v>0</v>
      </c>
      <c r="G40" s="308"/>
      <c r="H40" s="309"/>
      <c r="I40" s="309"/>
      <c r="J40" s="310"/>
    </row>
    <row r="41" spans="1:10" ht="15" customHeight="1">
      <c r="A41" s="283" t="s">
        <v>366</v>
      </c>
      <c r="B41" s="287">
        <v>0</v>
      </c>
      <c r="C41" s="288">
        <v>0</v>
      </c>
      <c r="D41" s="288">
        <v>0</v>
      </c>
      <c r="E41" s="288">
        <v>0</v>
      </c>
      <c r="F41" s="296">
        <v>0</v>
      </c>
      <c r="G41" s="308"/>
      <c r="H41" s="309"/>
      <c r="I41" s="309"/>
      <c r="J41" s="310"/>
    </row>
    <row r="42" spans="1:10" ht="15" customHeight="1">
      <c r="A42" s="283" t="s">
        <v>367</v>
      </c>
      <c r="B42" s="287">
        <v>0</v>
      </c>
      <c r="C42" s="288">
        <v>0</v>
      </c>
      <c r="D42" s="288">
        <v>0</v>
      </c>
      <c r="E42" s="288">
        <v>0</v>
      </c>
      <c r="F42" s="296">
        <v>0</v>
      </c>
      <c r="G42" s="308"/>
      <c r="H42" s="309"/>
      <c r="I42" s="309"/>
      <c r="J42" s="310"/>
    </row>
    <row r="43" spans="1:10" ht="15" customHeight="1">
      <c r="A43" s="283" t="s">
        <v>368</v>
      </c>
      <c r="B43" s="287">
        <v>0</v>
      </c>
      <c r="C43" s="288">
        <v>0</v>
      </c>
      <c r="D43" s="288">
        <v>0</v>
      </c>
      <c r="E43" s="288">
        <v>0</v>
      </c>
      <c r="F43" s="296">
        <v>0</v>
      </c>
      <c r="G43" s="308"/>
      <c r="H43" s="309"/>
      <c r="I43" s="309"/>
      <c r="J43" s="310"/>
    </row>
    <row r="44" spans="1:10" ht="15" customHeight="1">
      <c r="A44" s="283" t="s">
        <v>254</v>
      </c>
      <c r="B44" s="287">
        <v>0</v>
      </c>
      <c r="C44" s="288">
        <v>0</v>
      </c>
      <c r="D44" s="288">
        <v>0</v>
      </c>
      <c r="E44" s="288">
        <v>0</v>
      </c>
      <c r="F44" s="296">
        <v>0</v>
      </c>
      <c r="G44" s="308"/>
      <c r="H44" s="309"/>
      <c r="I44" s="309"/>
      <c r="J44" s="310"/>
    </row>
    <row r="45" spans="1:10" ht="15" customHeight="1">
      <c r="A45" s="283" t="s">
        <v>369</v>
      </c>
      <c r="B45" s="287">
        <v>0</v>
      </c>
      <c r="C45" s="288">
        <v>0</v>
      </c>
      <c r="D45" s="288">
        <v>0</v>
      </c>
      <c r="E45" s="288">
        <v>0</v>
      </c>
      <c r="F45" s="296">
        <v>0</v>
      </c>
      <c r="G45" s="308"/>
      <c r="H45" s="309"/>
      <c r="I45" s="309"/>
      <c r="J45" s="310"/>
    </row>
    <row r="46" spans="1:10" ht="15" customHeight="1">
      <c r="A46" s="283" t="s">
        <v>370</v>
      </c>
      <c r="B46" s="287">
        <v>0</v>
      </c>
      <c r="C46" s="287">
        <v>0</v>
      </c>
      <c r="D46" s="287">
        <v>0</v>
      </c>
      <c r="E46" s="287">
        <v>0</v>
      </c>
      <c r="F46" s="294">
        <v>0</v>
      </c>
      <c r="G46" s="308"/>
      <c r="H46" s="309"/>
      <c r="I46" s="309"/>
      <c r="J46" s="310"/>
    </row>
    <row r="47" spans="1:10" ht="15" customHeight="1">
      <c r="A47" s="283" t="s">
        <v>371</v>
      </c>
      <c r="B47" s="287">
        <v>0</v>
      </c>
      <c r="C47" s="288">
        <v>0</v>
      </c>
      <c r="D47" s="288">
        <v>0</v>
      </c>
      <c r="E47" s="288">
        <v>0</v>
      </c>
      <c r="F47" s="296">
        <v>0</v>
      </c>
      <c r="G47" s="308"/>
      <c r="H47" s="309"/>
      <c r="I47" s="309"/>
      <c r="J47" s="310"/>
    </row>
    <row r="48" spans="1:10" ht="15" customHeight="1">
      <c r="A48" s="283" t="s">
        <v>372</v>
      </c>
      <c r="B48" s="287">
        <v>0</v>
      </c>
      <c r="C48" s="287">
        <v>0</v>
      </c>
      <c r="D48" s="287">
        <v>0</v>
      </c>
      <c r="E48" s="287">
        <v>0</v>
      </c>
      <c r="F48" s="294">
        <v>0</v>
      </c>
      <c r="G48" s="308"/>
      <c r="H48" s="309"/>
      <c r="I48" s="309"/>
      <c r="J48" s="310"/>
    </row>
    <row r="49" spans="1:10" ht="15" customHeight="1">
      <c r="A49" s="286" t="s">
        <v>373</v>
      </c>
      <c r="B49" s="288">
        <f>SUM(B34:B48)</f>
        <v>0</v>
      </c>
      <c r="C49" s="288">
        <f>SUM(C34:C48)</f>
        <v>0</v>
      </c>
      <c r="D49" s="288">
        <f>SUM(D34:D48)</f>
        <v>0</v>
      </c>
      <c r="E49" s="288">
        <f>SUM(E34:E48)</f>
        <v>0</v>
      </c>
      <c r="F49" s="296">
        <f>SUM(F34:F48)</f>
        <v>0</v>
      </c>
      <c r="G49" s="308"/>
      <c r="H49" s="309"/>
      <c r="I49" s="309"/>
      <c r="J49" s="310"/>
    </row>
    <row r="50" spans="1:10" ht="15" customHeight="1">
      <c r="A50" s="283" t="s">
        <v>374</v>
      </c>
      <c r="B50" s="288">
        <f>B31-B49</f>
        <v>0</v>
      </c>
      <c r="C50" s="288">
        <f>C31-C49</f>
        <v>0</v>
      </c>
      <c r="D50" s="288">
        <f>D31-D49</f>
        <v>0</v>
      </c>
      <c r="E50" s="288">
        <f>E31-E49</f>
        <v>0</v>
      </c>
      <c r="F50" s="296">
        <f>F31-F49</f>
        <v>0</v>
      </c>
      <c r="G50" s="308"/>
      <c r="H50" s="309"/>
      <c r="I50" s="309"/>
      <c r="J50" s="310"/>
    </row>
    <row r="51" spans="1:10" ht="15" customHeight="1">
      <c r="A51" s="283"/>
      <c r="B51" s="289"/>
      <c r="C51" s="290"/>
      <c r="D51" s="290"/>
      <c r="E51" s="290"/>
      <c r="F51" s="290"/>
      <c r="G51" s="308"/>
      <c r="H51" s="309"/>
      <c r="I51" s="309"/>
      <c r="J51" s="310"/>
    </row>
    <row r="52" spans="1:10" ht="15" customHeight="1">
      <c r="A52" s="283" t="s">
        <v>375</v>
      </c>
      <c r="B52" s="287">
        <v>0</v>
      </c>
      <c r="C52" s="287">
        <v>0</v>
      </c>
      <c r="D52" s="287">
        <v>0</v>
      </c>
      <c r="E52" s="287">
        <v>0</v>
      </c>
      <c r="F52" s="294">
        <v>0</v>
      </c>
      <c r="G52" s="308"/>
      <c r="H52" s="309"/>
      <c r="I52" s="309"/>
      <c r="J52" s="310"/>
    </row>
    <row r="53" spans="1:10" ht="15" customHeight="1">
      <c r="A53" s="286" t="s">
        <v>376</v>
      </c>
      <c r="B53" s="288">
        <f>B49+B52</f>
        <v>0</v>
      </c>
      <c r="C53" s="288">
        <f>C49+C52</f>
        <v>0</v>
      </c>
      <c r="D53" s="288">
        <f>D49+D52</f>
        <v>0</v>
      </c>
      <c r="E53" s="288">
        <f>E49+E52</f>
        <v>0</v>
      </c>
      <c r="F53" s="296">
        <f>F49+F52</f>
        <v>0</v>
      </c>
      <c r="G53" s="308"/>
      <c r="H53" s="309"/>
      <c r="I53" s="309"/>
      <c r="J53" s="310"/>
    </row>
    <row r="54" spans="1:10" ht="15" customHeight="1">
      <c r="A54" s="286" t="s">
        <v>11</v>
      </c>
      <c r="B54" s="287">
        <f>B31-B53</f>
        <v>0</v>
      </c>
      <c r="C54" s="287">
        <f>C31-C53</f>
        <v>0</v>
      </c>
      <c r="D54" s="287">
        <f>D31-D53</f>
        <v>0</v>
      </c>
      <c r="E54" s="287">
        <f>E31-E53</f>
        <v>0</v>
      </c>
      <c r="F54" s="294">
        <f>F31-F53</f>
        <v>0</v>
      </c>
      <c r="G54" s="308"/>
      <c r="H54" s="309"/>
      <c r="I54" s="309"/>
      <c r="J54" s="310"/>
    </row>
    <row r="55" spans="1:10" ht="15" customHeight="1">
      <c r="A55" s="283"/>
      <c r="B55" s="291"/>
      <c r="C55" s="291"/>
      <c r="D55" s="291"/>
      <c r="E55" s="291"/>
      <c r="F55" s="291"/>
      <c r="G55" s="291"/>
      <c r="H55" s="291"/>
      <c r="I55" s="291"/>
      <c r="J55" s="291"/>
    </row>
    <row r="56" spans="1:10" ht="15" customHeight="1">
      <c r="A56" s="283" t="s">
        <v>377</v>
      </c>
      <c r="B56" s="291"/>
      <c r="C56" s="291"/>
      <c r="D56" s="291"/>
      <c r="E56" s="291"/>
      <c r="F56" s="291"/>
      <c r="G56" s="291"/>
      <c r="H56" s="291"/>
      <c r="I56" s="291"/>
      <c r="J56" s="291"/>
    </row>
    <row r="57" spans="1:10" ht="15" customHeight="1" thickBot="1">
      <c r="A57" s="292" t="s">
        <v>378</v>
      </c>
      <c r="B57" s="293"/>
      <c r="C57" s="293"/>
      <c r="D57" s="293"/>
      <c r="E57" s="293"/>
      <c r="F57" s="293"/>
      <c r="G57" s="293"/>
      <c r="H57" s="293"/>
      <c r="I57" s="293"/>
      <c r="J57" s="293"/>
    </row>
    <row r="58" spans="1:10" ht="15" customHeight="1">
      <c r="A58" s="285"/>
      <c r="B58" s="285"/>
      <c r="C58" s="285"/>
      <c r="D58" s="285"/>
      <c r="E58" s="285"/>
      <c r="F58" s="285"/>
      <c r="G58" s="285"/>
      <c r="H58" s="285"/>
    </row>
    <row r="59" spans="1:10" ht="15" customHeight="1">
      <c r="A59" s="285"/>
      <c r="B59" s="285"/>
      <c r="C59" s="285"/>
      <c r="D59" s="285"/>
      <c r="E59" s="285"/>
      <c r="F59" s="285"/>
      <c r="G59" s="285"/>
      <c r="H59" s="285"/>
    </row>
    <row r="60" spans="1:10" ht="15" customHeight="1">
      <c r="A60" s="285"/>
      <c r="B60" s="285"/>
      <c r="C60" s="285"/>
      <c r="D60" s="285"/>
      <c r="E60" s="285"/>
      <c r="F60" s="285"/>
      <c r="G60" s="285"/>
      <c r="H60" s="285"/>
    </row>
  </sheetData>
  <customSheetViews>
    <customSheetView guid="{613C90F4-36C8-4919-8E63-CCBDE8642497}">
      <selection activeCell="C10" sqref="A1:C10"/>
      <pageMargins left="0" right="0" top="0" bottom="0" header="0" footer="0"/>
      <pageSetup orientation="portrait" r:id="rId1"/>
    </customSheetView>
    <customSheetView guid="{5B06FA48-C879-41A3-95FF-9DD995BBB86D}">
      <selection activeCell="C10" sqref="A1:C10"/>
      <pageMargins left="0" right="0" top="0" bottom="0" header="0" footer="0"/>
      <pageSetup orientation="portrait" r:id="rId2"/>
    </customSheetView>
    <customSheetView guid="{214973C1-8D40-4D0E-B785-7092B35BF7F6}">
      <selection activeCell="C10" sqref="A1:C10"/>
      <pageMargins left="0" right="0" top="0" bottom="0" header="0" footer="0"/>
      <pageSetup orientation="portrait" r:id="rId3"/>
    </customSheetView>
  </customSheetViews>
  <mergeCells count="32">
    <mergeCell ref="A1:J1"/>
    <mergeCell ref="G26:J26"/>
    <mergeCell ref="G28:J28"/>
    <mergeCell ref="G27:J27"/>
    <mergeCell ref="G29:J29"/>
    <mergeCell ref="G30:J30"/>
    <mergeCell ref="G31:J31"/>
    <mergeCell ref="G38:J38"/>
    <mergeCell ref="G39:J39"/>
    <mergeCell ref="G40:J40"/>
    <mergeCell ref="G41:J41"/>
    <mergeCell ref="G32:J32"/>
    <mergeCell ref="G33:J33"/>
    <mergeCell ref="G34:J34"/>
    <mergeCell ref="G35:J35"/>
    <mergeCell ref="G36:J36"/>
    <mergeCell ref="A25:J25"/>
    <mergeCell ref="A5:K5"/>
    <mergeCell ref="G52:J52"/>
    <mergeCell ref="G53:J53"/>
    <mergeCell ref="G54:J54"/>
    <mergeCell ref="G47:J47"/>
    <mergeCell ref="G48:J48"/>
    <mergeCell ref="G49:J49"/>
    <mergeCell ref="G50:J50"/>
    <mergeCell ref="G51:J51"/>
    <mergeCell ref="G42:J42"/>
    <mergeCell ref="G43:J43"/>
    <mergeCell ref="G44:J44"/>
    <mergeCell ref="G45:J45"/>
    <mergeCell ref="G46:J46"/>
    <mergeCell ref="G37:J37"/>
  </mergeCell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5E7F-93E6-4534-99C7-1B29225C6626}">
  <dimension ref="A1:AX21"/>
  <sheetViews>
    <sheetView workbookViewId="0">
      <selection activeCell="J1" sqref="J1"/>
    </sheetView>
  </sheetViews>
  <sheetFormatPr defaultColWidth="9.140625" defaultRowHeight="14.25"/>
  <cols>
    <col min="1" max="1" width="24.5703125" style="8" bestFit="1" customWidth="1"/>
    <col min="2" max="2" width="10.7109375" style="8" bestFit="1" customWidth="1"/>
    <col min="3" max="3" width="13.7109375" style="8" bestFit="1" customWidth="1"/>
    <col min="4" max="4" width="20.85546875" style="8" customWidth="1"/>
    <col min="5" max="7" width="14.140625" style="8" customWidth="1"/>
    <col min="8" max="8" width="22" style="36" bestFit="1" customWidth="1"/>
    <col min="9" max="9" width="18.28515625" style="36" customWidth="1"/>
    <col min="10" max="10" width="10.140625" style="36" bestFit="1" customWidth="1"/>
    <col min="11" max="11" width="14" style="36" customWidth="1"/>
    <col min="12" max="12" width="18" style="36" customWidth="1"/>
    <col min="13" max="13" width="20.5703125" style="36" customWidth="1"/>
    <col min="14" max="14" width="15" style="37" customWidth="1"/>
    <col min="15" max="15" width="15.140625" style="38" customWidth="1"/>
    <col min="16" max="16" width="10.28515625" style="39" hidden="1" customWidth="1"/>
    <col min="17" max="17" width="11.140625" style="39" hidden="1" customWidth="1"/>
    <col min="18" max="22" width="10.28515625" style="40" hidden="1" customWidth="1"/>
    <col min="23" max="23" width="14.140625" style="41" hidden="1" customWidth="1"/>
    <col min="24" max="24" width="17.7109375" style="41" hidden="1" customWidth="1"/>
    <col min="25" max="25" width="21.42578125" style="41" hidden="1" customWidth="1"/>
    <col min="26" max="28" width="14.140625" style="42" hidden="1" customWidth="1"/>
    <col min="29" max="29" width="14.140625" style="41" hidden="1" customWidth="1"/>
    <col min="30" max="30" width="22" style="41" hidden="1" customWidth="1"/>
    <col min="31" max="31" width="11.85546875" style="39" hidden="1" customWidth="1"/>
    <col min="32" max="32" width="11.140625" style="39" hidden="1" customWidth="1"/>
    <col min="33" max="36" width="10.28515625" style="40" hidden="1" customWidth="1"/>
    <col min="37" max="37" width="9.5703125" style="40" hidden="1" customWidth="1"/>
    <col min="38" max="38" width="14.140625" style="41" hidden="1" customWidth="1"/>
    <col min="39" max="39" width="17.7109375" style="41" hidden="1" customWidth="1"/>
    <col min="40" max="40" width="21.42578125" style="41" hidden="1" customWidth="1"/>
    <col min="41" max="41" width="11.85546875" style="39" hidden="1" customWidth="1"/>
    <col min="42" max="42" width="11.140625" style="39" hidden="1" customWidth="1"/>
    <col min="43" max="46" width="10.28515625" style="40" hidden="1" customWidth="1"/>
    <col min="47" max="47" width="9.5703125" style="40" hidden="1" customWidth="1"/>
    <col min="48" max="48" width="14.140625" style="41" hidden="1" customWidth="1"/>
    <col min="49" max="49" width="17.7109375" style="41" hidden="1" customWidth="1"/>
    <col min="50" max="50" width="21.42578125" style="41" hidden="1" customWidth="1"/>
    <col min="51" max="16384" width="9.140625" style="8"/>
  </cols>
  <sheetData>
    <row r="1" spans="1:50" ht="71.25">
      <c r="A1" s="9" t="s">
        <v>379</v>
      </c>
      <c r="B1" s="9" t="s">
        <v>380</v>
      </c>
      <c r="C1" s="9" t="s">
        <v>381</v>
      </c>
      <c r="D1" s="9" t="s">
        <v>382</v>
      </c>
      <c r="E1" s="10" t="s">
        <v>383</v>
      </c>
      <c r="F1" s="10" t="s">
        <v>384</v>
      </c>
      <c r="G1" s="10" t="s">
        <v>385</v>
      </c>
      <c r="H1" s="11" t="s">
        <v>386</v>
      </c>
      <c r="I1" s="11" t="s">
        <v>387</v>
      </c>
      <c r="J1" s="11" t="s">
        <v>388</v>
      </c>
      <c r="K1" s="11" t="s">
        <v>389</v>
      </c>
      <c r="L1" s="11" t="s">
        <v>390</v>
      </c>
      <c r="M1" s="11" t="s">
        <v>391</v>
      </c>
      <c r="N1" s="12" t="s">
        <v>392</v>
      </c>
      <c r="O1"/>
      <c r="P1" s="13" t="s">
        <v>393</v>
      </c>
      <c r="Q1" s="14" t="s">
        <v>394</v>
      </c>
      <c r="R1" s="15" t="s">
        <v>395</v>
      </c>
      <c r="S1" s="15" t="s">
        <v>396</v>
      </c>
      <c r="T1" s="15" t="s">
        <v>397</v>
      </c>
      <c r="U1" s="15" t="s">
        <v>398</v>
      </c>
      <c r="V1" s="16" t="s">
        <v>399</v>
      </c>
      <c r="W1" s="17" t="s">
        <v>400</v>
      </c>
      <c r="X1" s="17" t="s">
        <v>401</v>
      </c>
      <c r="Y1" s="18" t="s">
        <v>402</v>
      </c>
      <c r="Z1" s="19" t="s">
        <v>403</v>
      </c>
      <c r="AA1" s="19" t="s">
        <v>404</v>
      </c>
      <c r="AB1" s="19" t="s">
        <v>405</v>
      </c>
      <c r="AC1" s="20" t="s">
        <v>406</v>
      </c>
      <c r="AD1" s="21" t="s">
        <v>407</v>
      </c>
      <c r="AE1" s="13" t="s">
        <v>393</v>
      </c>
      <c r="AF1" s="14" t="s">
        <v>394</v>
      </c>
      <c r="AG1" s="15" t="s">
        <v>395</v>
      </c>
      <c r="AH1" s="15" t="s">
        <v>396</v>
      </c>
      <c r="AI1" s="15" t="s">
        <v>397</v>
      </c>
      <c r="AJ1" s="15" t="s">
        <v>398</v>
      </c>
      <c r="AK1" s="16" t="s">
        <v>399</v>
      </c>
      <c r="AL1" s="17" t="s">
        <v>400</v>
      </c>
      <c r="AM1" s="17" t="s">
        <v>401</v>
      </c>
      <c r="AN1" s="18" t="s">
        <v>402</v>
      </c>
      <c r="AO1" s="13" t="s">
        <v>393</v>
      </c>
      <c r="AP1" s="14" t="s">
        <v>394</v>
      </c>
      <c r="AQ1" s="15" t="s">
        <v>395</v>
      </c>
      <c r="AR1" s="15" t="s">
        <v>396</v>
      </c>
      <c r="AS1" s="15" t="s">
        <v>397</v>
      </c>
      <c r="AT1" s="15" t="s">
        <v>398</v>
      </c>
      <c r="AU1" s="16" t="s">
        <v>399</v>
      </c>
      <c r="AV1" s="17" t="s">
        <v>400</v>
      </c>
      <c r="AW1" s="17" t="s">
        <v>401</v>
      </c>
      <c r="AX1" s="18" t="s">
        <v>402</v>
      </c>
    </row>
    <row r="2" spans="1:50">
      <c r="A2" s="98"/>
      <c r="B2" s="98"/>
      <c r="C2" s="98"/>
      <c r="D2" s="98"/>
      <c r="E2" s="99"/>
      <c r="F2" s="99"/>
      <c r="G2" s="99"/>
      <c r="H2" s="100"/>
      <c r="I2" s="100"/>
      <c r="J2" s="100"/>
      <c r="K2" s="22"/>
      <c r="L2" s="101"/>
      <c r="M2" s="101"/>
      <c r="N2" s="22">
        <v>0.05</v>
      </c>
      <c r="O2" s="23"/>
      <c r="P2" s="102">
        <v>4.7899999999999998E-2</v>
      </c>
      <c r="Q2" s="103">
        <f>(((P2/2)+1)^(1/6)-1)</f>
        <v>3.952406455044688E-3</v>
      </c>
      <c r="R2" s="104">
        <v>25</v>
      </c>
      <c r="S2" s="104">
        <v>12</v>
      </c>
      <c r="T2" s="104">
        <v>2</v>
      </c>
      <c r="U2" s="105">
        <v>2.4682599999999999</v>
      </c>
      <c r="V2" s="106">
        <v>0.4</v>
      </c>
      <c r="W2" s="107"/>
      <c r="X2" s="107"/>
      <c r="Y2" s="108"/>
      <c r="Z2" s="109"/>
      <c r="AA2" s="109"/>
      <c r="AB2" s="109">
        <v>50</v>
      </c>
      <c r="AC2" s="107"/>
      <c r="AD2" s="110">
        <v>0.4</v>
      </c>
      <c r="AE2" s="102">
        <v>5.79E-2</v>
      </c>
      <c r="AF2" s="103">
        <f>(((AE2/2)+1)^(1/6)-1)</f>
        <v>4.7678074631873901E-3</v>
      </c>
      <c r="AG2" s="104">
        <v>25</v>
      </c>
      <c r="AH2" s="104">
        <v>12</v>
      </c>
      <c r="AI2" s="104">
        <v>2</v>
      </c>
      <c r="AJ2" s="105">
        <v>2.4682599999999999</v>
      </c>
      <c r="AK2" s="106">
        <v>0.4</v>
      </c>
      <c r="AL2" s="107"/>
      <c r="AM2" s="107"/>
      <c r="AN2" s="108"/>
      <c r="AO2" s="102">
        <v>6.7900000000000002E-2</v>
      </c>
      <c r="AP2" s="103">
        <f>(((AO2/2)+1)^(1/6)-1)</f>
        <v>5.5799132156275633E-3</v>
      </c>
      <c r="AQ2" s="104">
        <v>25</v>
      </c>
      <c r="AR2" s="104">
        <v>12</v>
      </c>
      <c r="AS2" s="104">
        <v>2</v>
      </c>
      <c r="AT2" s="105">
        <v>2.4682599999999999</v>
      </c>
      <c r="AU2" s="106">
        <v>0.4</v>
      </c>
      <c r="AV2" s="107"/>
      <c r="AW2" s="107"/>
      <c r="AX2" s="108"/>
    </row>
    <row r="3" spans="1:50" s="44" customFormat="1">
      <c r="A3" s="111" t="s">
        <v>408</v>
      </c>
      <c r="B3" s="112"/>
      <c r="C3" s="113">
        <v>477</v>
      </c>
      <c r="D3" s="112"/>
      <c r="E3" s="112"/>
      <c r="F3" s="112"/>
      <c r="G3" s="112"/>
      <c r="H3" s="114">
        <v>1237</v>
      </c>
      <c r="I3" s="115">
        <f t="shared" ref="I3" si="0">C3*H3</f>
        <v>590049</v>
      </c>
      <c r="J3" s="116">
        <v>0.2</v>
      </c>
      <c r="K3" s="115">
        <f t="shared" ref="K3" si="1">(1-$J3)*H3</f>
        <v>989.6</v>
      </c>
      <c r="L3" s="115">
        <f t="shared" ref="L3" si="2">K3*C3</f>
        <v>472039.2</v>
      </c>
      <c r="M3" s="115">
        <f t="shared" ref="M3" si="3">I3-L3</f>
        <v>118009.79999999999</v>
      </c>
      <c r="N3" s="117">
        <f t="shared" ref="N3" si="4">$N$2</f>
        <v>0.05</v>
      </c>
      <c r="O3" s="118">
        <f t="shared" ref="O3" si="5">N3*I3</f>
        <v>29502.45</v>
      </c>
      <c r="P3" s="51">
        <f t="shared" ref="P3" si="6">$P$2</f>
        <v>4.7899999999999998E-2</v>
      </c>
      <c r="Q3" s="52">
        <f t="shared" ref="Q3" si="7">$Q$2</f>
        <v>3.952406455044688E-3</v>
      </c>
      <c r="R3" s="53">
        <f t="shared" ref="R3" si="8">$R$2</f>
        <v>25</v>
      </c>
      <c r="S3" s="53">
        <f t="shared" ref="S3" si="9">$S$2</f>
        <v>12</v>
      </c>
      <c r="T3" s="53">
        <f t="shared" ref="T3" si="10">$T$2</f>
        <v>2</v>
      </c>
      <c r="U3" s="54">
        <f t="shared" ref="U3" si="11">$U$2</f>
        <v>2.4682599999999999</v>
      </c>
      <c r="V3" s="55">
        <f t="shared" ref="V3" si="12">$V$2</f>
        <v>0.4</v>
      </c>
      <c r="W3" s="50">
        <f t="shared" ref="W3" si="13">L3-O3</f>
        <v>442536.75</v>
      </c>
      <c r="X3" s="50">
        <f t="shared" ref="X3" si="14">PMT(Q3,R3*12,-W3)</f>
        <v>2521.1688702289753</v>
      </c>
      <c r="Y3" s="56">
        <f t="shared" ref="Y3" si="15">X3/0.3*12</f>
        <v>100846.75480915901</v>
      </c>
      <c r="Z3" s="57">
        <f t="shared" ref="Z3" si="16">L3/1000*U3/12</f>
        <v>97.092956315999984</v>
      </c>
      <c r="AA3" s="57">
        <f t="shared" ref="AA3" si="17">V3*C3</f>
        <v>190.8</v>
      </c>
      <c r="AB3" s="57">
        <f t="shared" ref="AB3" si="18">$AB$2</f>
        <v>50</v>
      </c>
      <c r="AC3" s="58">
        <f t="shared" ref="AC3" si="19">AB3+AA3+Z3+X3</f>
        <v>2859.0618265449752</v>
      </c>
      <c r="AD3" s="59">
        <f t="shared" ref="AD3" si="20">AC3/$AD$2*12</f>
        <v>85771.854796349246</v>
      </c>
      <c r="AE3" s="51">
        <f>$AE$2</f>
        <v>5.79E-2</v>
      </c>
      <c r="AF3" s="52">
        <f>$AF$2</f>
        <v>4.7678074631873901E-3</v>
      </c>
      <c r="AG3" s="53">
        <f t="shared" ref="AG3" si="21">$R$2</f>
        <v>25</v>
      </c>
      <c r="AH3" s="53">
        <f t="shared" ref="AH3" si="22">$S$2</f>
        <v>12</v>
      </c>
      <c r="AI3" s="53">
        <f t="shared" ref="AI3" si="23">$T$2</f>
        <v>2</v>
      </c>
      <c r="AJ3" s="54">
        <f t="shared" ref="AJ3" si="24">$U$2</f>
        <v>2.4682599999999999</v>
      </c>
      <c r="AK3" s="55">
        <f t="shared" ref="AK3" si="25">$V$2</f>
        <v>0.4</v>
      </c>
      <c r="AL3" s="50">
        <f>L3-O3</f>
        <v>442536.75</v>
      </c>
      <c r="AM3" s="50">
        <f t="shared" ref="AM3" si="26">PMT(AF3,AG3*12,-AL3)</f>
        <v>2776.3755017385615</v>
      </c>
      <c r="AN3" s="56">
        <f t="shared" ref="AN3" si="27">AM3/0.3*12</f>
        <v>111055.02006954246</v>
      </c>
      <c r="AO3" s="51">
        <f>$AO$2</f>
        <v>6.7900000000000002E-2</v>
      </c>
      <c r="AP3" s="52">
        <f>$AP$2</f>
        <v>5.5799132156275633E-3</v>
      </c>
      <c r="AQ3" s="53">
        <f t="shared" ref="AQ3" si="28">$R$2</f>
        <v>25</v>
      </c>
      <c r="AR3" s="53">
        <f t="shared" ref="AR3" si="29">$S$2</f>
        <v>12</v>
      </c>
      <c r="AS3" s="53">
        <f t="shared" ref="AS3" si="30">$T$2</f>
        <v>2</v>
      </c>
      <c r="AT3" s="54">
        <f t="shared" ref="AT3" si="31">$U$2</f>
        <v>2.4682599999999999</v>
      </c>
      <c r="AU3" s="55">
        <f t="shared" ref="AU3" si="32">$V$2</f>
        <v>0.4</v>
      </c>
      <c r="AV3" s="50">
        <f>L3-O3</f>
        <v>442536.75</v>
      </c>
      <c r="AW3" s="50">
        <f t="shared" ref="AW3" si="33">PMT(AP3,AQ3*12,-AV3)</f>
        <v>3042.4352025356429</v>
      </c>
      <c r="AX3" s="56">
        <f t="shared" ref="AX3" si="34">AW3/0.3*12</f>
        <v>121697.40810142574</v>
      </c>
    </row>
    <row r="4" spans="1:50" s="44" customFormat="1">
      <c r="A4" s="43"/>
      <c r="C4" s="45"/>
      <c r="H4" s="46"/>
      <c r="I4" s="47"/>
      <c r="J4" s="48"/>
      <c r="K4" s="47"/>
      <c r="L4" s="47"/>
      <c r="M4" s="47"/>
      <c r="N4" s="49"/>
      <c r="O4" s="50"/>
      <c r="P4" s="51"/>
      <c r="Q4" s="52"/>
      <c r="R4" s="53"/>
      <c r="S4" s="53"/>
      <c r="T4" s="53"/>
      <c r="U4" s="54"/>
      <c r="V4" s="55"/>
      <c r="W4" s="50"/>
      <c r="X4" s="50"/>
      <c r="Y4" s="56"/>
      <c r="Z4" s="57"/>
      <c r="AA4" s="57"/>
      <c r="AB4" s="57"/>
      <c r="AC4" s="58"/>
      <c r="AD4" s="59"/>
      <c r="AE4" s="51"/>
      <c r="AF4" s="52"/>
      <c r="AG4" s="53"/>
      <c r="AH4" s="53"/>
      <c r="AI4" s="53"/>
      <c r="AJ4" s="54"/>
      <c r="AK4" s="55"/>
      <c r="AL4" s="50"/>
      <c r="AM4" s="50"/>
      <c r="AN4" s="56"/>
      <c r="AO4" s="51"/>
      <c r="AP4" s="52"/>
      <c r="AQ4" s="53"/>
      <c r="AR4" s="53"/>
      <c r="AS4" s="53"/>
      <c r="AT4" s="54"/>
      <c r="AU4" s="55"/>
      <c r="AV4" s="50"/>
      <c r="AW4" s="50"/>
      <c r="AX4" s="56"/>
    </row>
    <row r="5" spans="1:50" s="44" customFormat="1">
      <c r="A5" s="43"/>
      <c r="C5" s="45"/>
      <c r="H5" s="46"/>
      <c r="I5" s="47"/>
      <c r="J5" s="48"/>
      <c r="K5" s="47"/>
      <c r="L5" s="47"/>
      <c r="M5" s="47"/>
      <c r="N5" s="49"/>
      <c r="O5" s="50"/>
      <c r="P5" s="51"/>
      <c r="Q5" s="52"/>
      <c r="R5" s="53"/>
      <c r="S5" s="53"/>
      <c r="T5" s="53"/>
      <c r="U5" s="54"/>
      <c r="V5" s="55"/>
      <c r="W5" s="50"/>
      <c r="X5" s="50"/>
      <c r="Y5" s="56"/>
      <c r="Z5" s="57"/>
      <c r="AA5" s="57"/>
      <c r="AB5" s="57"/>
      <c r="AC5" s="58"/>
      <c r="AD5" s="59"/>
      <c r="AE5" s="51"/>
      <c r="AF5" s="52"/>
      <c r="AG5" s="53"/>
      <c r="AH5" s="53"/>
      <c r="AI5" s="53"/>
      <c r="AJ5" s="54"/>
      <c r="AK5" s="55"/>
      <c r="AL5" s="50"/>
      <c r="AM5" s="50"/>
      <c r="AN5" s="56"/>
      <c r="AO5" s="51"/>
      <c r="AP5" s="52"/>
      <c r="AQ5" s="53"/>
      <c r="AR5" s="53"/>
      <c r="AS5" s="53"/>
      <c r="AT5" s="54"/>
      <c r="AU5" s="55"/>
      <c r="AV5" s="50"/>
      <c r="AW5" s="50"/>
      <c r="AX5" s="56"/>
    </row>
    <row r="6" spans="1:50" s="44" customFormat="1" hidden="1">
      <c r="A6" s="43"/>
      <c r="C6" s="45"/>
      <c r="H6" s="46"/>
      <c r="I6" s="47"/>
      <c r="J6" s="48"/>
      <c r="K6" s="47"/>
      <c r="L6" s="47"/>
      <c r="M6" s="60"/>
      <c r="N6" s="49"/>
      <c r="O6" s="50"/>
      <c r="P6" s="51"/>
      <c r="Q6" s="52"/>
      <c r="R6" s="53"/>
      <c r="S6" s="53"/>
      <c r="T6" s="53"/>
      <c r="U6" s="54"/>
      <c r="V6" s="55"/>
      <c r="W6" s="50"/>
      <c r="X6" s="50"/>
      <c r="Y6" s="56"/>
      <c r="Z6" s="57"/>
      <c r="AA6" s="57"/>
      <c r="AB6" s="57"/>
      <c r="AC6" s="58"/>
      <c r="AD6" s="59"/>
      <c r="AE6" s="51"/>
      <c r="AF6" s="52"/>
      <c r="AG6" s="53"/>
      <c r="AH6" s="53"/>
      <c r="AI6" s="53"/>
      <c r="AJ6" s="54"/>
      <c r="AK6" s="55"/>
      <c r="AL6" s="50"/>
      <c r="AM6" s="50"/>
      <c r="AN6" s="56"/>
      <c r="AO6" s="51"/>
      <c r="AP6" s="52"/>
      <c r="AQ6" s="53"/>
      <c r="AR6" s="53"/>
      <c r="AS6" s="53"/>
      <c r="AT6" s="54"/>
      <c r="AU6" s="55"/>
      <c r="AV6" s="50"/>
      <c r="AW6" s="50"/>
      <c r="AX6" s="61"/>
    </row>
    <row r="7" spans="1:50" s="63" customFormat="1" hidden="1">
      <c r="A7" s="62"/>
      <c r="C7" s="64"/>
      <c r="H7" s="65"/>
      <c r="I7" s="66"/>
      <c r="J7" s="67"/>
      <c r="K7" s="66"/>
      <c r="L7" s="66"/>
      <c r="M7" s="68"/>
      <c r="N7" s="67"/>
      <c r="O7" s="69"/>
      <c r="P7" s="70"/>
      <c r="Q7" s="71"/>
      <c r="R7" s="72"/>
      <c r="S7" s="72"/>
      <c r="T7" s="72"/>
      <c r="U7" s="73"/>
      <c r="V7" s="74"/>
      <c r="W7" s="69"/>
      <c r="X7" s="69"/>
      <c r="Y7" s="75"/>
      <c r="Z7" s="76"/>
      <c r="AA7" s="76"/>
      <c r="AB7" s="76"/>
      <c r="AC7" s="69"/>
      <c r="AD7" s="77"/>
      <c r="AE7" s="70"/>
      <c r="AF7" s="71"/>
      <c r="AG7" s="72"/>
      <c r="AH7" s="72"/>
      <c r="AI7" s="72"/>
      <c r="AJ7" s="73"/>
      <c r="AK7" s="74"/>
      <c r="AL7" s="69"/>
      <c r="AM7" s="69"/>
      <c r="AN7" s="75"/>
      <c r="AO7" s="70"/>
      <c r="AP7" s="71"/>
      <c r="AQ7" s="72"/>
      <c r="AR7" s="72"/>
      <c r="AS7" s="72"/>
      <c r="AT7" s="73"/>
      <c r="AU7" s="74"/>
      <c r="AV7" s="69"/>
      <c r="AW7" s="69"/>
      <c r="AX7" s="78"/>
    </row>
    <row r="8" spans="1:50" s="44" customFormat="1">
      <c r="A8" s="43"/>
      <c r="C8" s="45"/>
      <c r="H8" s="46"/>
      <c r="I8" s="47"/>
      <c r="J8" s="48"/>
      <c r="K8" s="47"/>
      <c r="L8" s="47"/>
      <c r="M8" s="47"/>
      <c r="N8" s="49"/>
      <c r="O8" s="50"/>
      <c r="P8" s="51"/>
      <c r="Q8" s="52"/>
      <c r="R8" s="53"/>
      <c r="S8" s="53"/>
      <c r="T8" s="53"/>
      <c r="U8" s="54"/>
      <c r="V8" s="55"/>
      <c r="W8" s="50"/>
      <c r="X8" s="50"/>
      <c r="Y8" s="56"/>
      <c r="Z8" s="57"/>
      <c r="AA8" s="57"/>
      <c r="AB8" s="57"/>
      <c r="AC8" s="58"/>
      <c r="AD8" s="59"/>
      <c r="AE8" s="51"/>
      <c r="AF8" s="52"/>
      <c r="AG8" s="53"/>
      <c r="AH8" s="53"/>
      <c r="AI8" s="53"/>
      <c r="AJ8" s="54"/>
      <c r="AK8" s="55"/>
      <c r="AL8" s="50"/>
      <c r="AM8" s="50"/>
      <c r="AN8" s="56"/>
      <c r="AO8" s="51"/>
      <c r="AP8" s="52"/>
      <c r="AQ8" s="53"/>
      <c r="AR8" s="53"/>
      <c r="AS8" s="53"/>
      <c r="AT8" s="54"/>
      <c r="AU8" s="55"/>
      <c r="AV8" s="50"/>
      <c r="AW8" s="50"/>
      <c r="AX8" s="56"/>
    </row>
    <row r="9" spans="1:50" s="44" customFormat="1">
      <c r="A9" s="43"/>
      <c r="C9" s="45"/>
      <c r="H9" s="46"/>
      <c r="I9" s="47"/>
      <c r="J9" s="48"/>
      <c r="K9" s="47"/>
      <c r="L9" s="47"/>
      <c r="M9" s="47"/>
      <c r="N9" s="49"/>
      <c r="O9" s="50"/>
      <c r="P9" s="51"/>
      <c r="Q9" s="52"/>
      <c r="R9" s="53"/>
      <c r="S9" s="53"/>
      <c r="T9" s="53"/>
      <c r="U9" s="54"/>
      <c r="V9" s="55"/>
      <c r="W9" s="50"/>
      <c r="X9" s="50"/>
      <c r="Y9" s="56"/>
      <c r="Z9" s="57"/>
      <c r="AA9" s="57"/>
      <c r="AB9" s="57"/>
      <c r="AC9" s="58"/>
      <c r="AD9" s="59"/>
      <c r="AE9" s="51"/>
      <c r="AF9" s="52"/>
      <c r="AG9" s="53"/>
      <c r="AH9" s="53"/>
      <c r="AI9" s="53"/>
      <c r="AJ9" s="54"/>
      <c r="AK9" s="55"/>
      <c r="AL9" s="50"/>
      <c r="AM9" s="50"/>
      <c r="AN9" s="56"/>
      <c r="AO9" s="51"/>
      <c r="AP9" s="52"/>
      <c r="AQ9" s="53"/>
      <c r="AR9" s="53"/>
      <c r="AS9" s="53"/>
      <c r="AT9" s="54"/>
      <c r="AU9" s="55"/>
      <c r="AV9" s="50"/>
      <c r="AW9" s="50"/>
      <c r="AX9" s="56"/>
    </row>
    <row r="10" spans="1:50">
      <c r="A10" s="43"/>
      <c r="C10" s="45"/>
      <c r="H10" s="46"/>
      <c r="I10" s="47"/>
      <c r="J10" s="48"/>
      <c r="K10" s="47"/>
      <c r="L10" s="47"/>
      <c r="M10" s="47"/>
      <c r="N10" s="49"/>
      <c r="O10" s="50"/>
      <c r="P10" s="51"/>
      <c r="Q10" s="52"/>
      <c r="R10" s="53"/>
      <c r="S10" s="53"/>
      <c r="T10" s="53"/>
      <c r="U10" s="54"/>
      <c r="V10" s="55"/>
      <c r="W10" s="50"/>
      <c r="X10" s="50"/>
      <c r="Y10" s="56"/>
      <c r="Z10" s="57"/>
      <c r="AA10" s="57"/>
      <c r="AB10" s="57"/>
      <c r="AC10" s="58"/>
      <c r="AD10" s="59"/>
      <c r="AE10" s="51"/>
      <c r="AF10" s="52"/>
      <c r="AG10" s="53"/>
      <c r="AH10" s="53"/>
      <c r="AI10" s="53"/>
      <c r="AJ10" s="54"/>
      <c r="AK10" s="55"/>
      <c r="AL10" s="50"/>
      <c r="AM10" s="50"/>
      <c r="AN10" s="61"/>
      <c r="AO10" s="51"/>
      <c r="AP10" s="52"/>
      <c r="AQ10" s="53"/>
      <c r="AR10" s="53"/>
      <c r="AS10" s="53"/>
      <c r="AT10" s="54"/>
      <c r="AU10" s="55"/>
      <c r="AV10" s="50"/>
      <c r="AW10" s="50"/>
      <c r="AX10" s="56"/>
    </row>
    <row r="11" spans="1:50">
      <c r="A11" s="43"/>
      <c r="C11" s="45"/>
      <c r="H11" s="46"/>
      <c r="I11" s="79"/>
      <c r="J11" s="48"/>
      <c r="K11" s="79"/>
      <c r="L11" s="79"/>
      <c r="M11" s="79"/>
      <c r="N11" s="49"/>
      <c r="O11" s="50"/>
      <c r="P11" s="51"/>
      <c r="Q11" s="52"/>
      <c r="R11" s="53"/>
      <c r="S11" s="53"/>
      <c r="T11" s="53"/>
      <c r="U11" s="54"/>
      <c r="V11" s="55"/>
      <c r="W11" s="50"/>
      <c r="X11" s="50"/>
      <c r="Y11" s="56"/>
      <c r="Z11" s="57"/>
      <c r="AA11" s="57"/>
      <c r="AB11" s="57"/>
      <c r="AC11" s="58"/>
      <c r="AD11" s="59"/>
      <c r="AE11" s="51"/>
      <c r="AF11" s="52"/>
      <c r="AG11" s="53"/>
      <c r="AH11" s="53"/>
      <c r="AI11" s="53"/>
      <c r="AJ11" s="54"/>
      <c r="AK11" s="55"/>
      <c r="AL11" s="50"/>
      <c r="AM11" s="50"/>
      <c r="AN11" s="61"/>
      <c r="AO11" s="51"/>
      <c r="AP11" s="52"/>
      <c r="AQ11" s="53"/>
      <c r="AR11" s="53"/>
      <c r="AS11" s="53"/>
      <c r="AT11" s="54"/>
      <c r="AU11" s="55"/>
      <c r="AV11" s="50"/>
      <c r="AW11" s="50"/>
      <c r="AX11" s="56"/>
    </row>
    <row r="12" spans="1:50" hidden="1">
      <c r="A12" s="43"/>
      <c r="C12" s="80"/>
      <c r="H12" s="46"/>
      <c r="I12" s="47"/>
      <c r="J12" s="48"/>
      <c r="K12" s="47"/>
      <c r="L12" s="47"/>
      <c r="M12" s="60"/>
      <c r="N12" s="49"/>
      <c r="O12" s="50"/>
      <c r="P12" s="51"/>
      <c r="Q12" s="52"/>
      <c r="R12" s="53"/>
      <c r="S12" s="53"/>
      <c r="T12" s="53"/>
      <c r="U12" s="54"/>
      <c r="V12" s="55"/>
      <c r="W12" s="50"/>
      <c r="X12" s="50"/>
      <c r="Y12" s="61"/>
      <c r="Z12" s="57"/>
      <c r="AA12" s="57"/>
      <c r="AB12" s="57"/>
      <c r="AC12" s="58"/>
      <c r="AD12" s="59"/>
      <c r="AE12" s="51"/>
      <c r="AF12" s="52"/>
      <c r="AG12" s="53"/>
      <c r="AH12" s="53"/>
      <c r="AI12" s="53"/>
      <c r="AJ12" s="54"/>
      <c r="AK12" s="55"/>
      <c r="AL12" s="50"/>
      <c r="AM12" s="50"/>
      <c r="AN12" s="61"/>
      <c r="AO12" s="51"/>
      <c r="AP12" s="52"/>
      <c r="AQ12" s="53"/>
      <c r="AR12" s="53"/>
      <c r="AS12" s="53"/>
      <c r="AT12" s="54"/>
      <c r="AU12" s="55"/>
      <c r="AV12" s="50"/>
      <c r="AW12" s="50"/>
      <c r="AX12" s="56"/>
    </row>
    <row r="13" spans="1:50" s="81" customFormat="1" hidden="1">
      <c r="A13" s="62"/>
      <c r="C13" s="82"/>
      <c r="H13" s="65"/>
      <c r="I13" s="66"/>
      <c r="J13" s="48"/>
      <c r="K13" s="66"/>
      <c r="L13" s="66"/>
      <c r="M13" s="68"/>
      <c r="N13" s="67"/>
      <c r="O13" s="69"/>
      <c r="P13" s="70"/>
      <c r="Q13" s="71"/>
      <c r="R13" s="72"/>
      <c r="S13" s="72"/>
      <c r="T13" s="72"/>
      <c r="U13" s="73"/>
      <c r="V13" s="74"/>
      <c r="W13" s="69"/>
      <c r="X13" s="69"/>
      <c r="Y13" s="78"/>
      <c r="Z13" s="76"/>
      <c r="AA13" s="76"/>
      <c r="AB13" s="76"/>
      <c r="AC13" s="69"/>
      <c r="AD13" s="77"/>
      <c r="AE13" s="70"/>
      <c r="AF13" s="71"/>
      <c r="AG13" s="72"/>
      <c r="AH13" s="72"/>
      <c r="AI13" s="72"/>
      <c r="AJ13" s="73"/>
      <c r="AK13" s="74"/>
      <c r="AL13" s="69"/>
      <c r="AM13" s="69"/>
      <c r="AN13" s="78"/>
      <c r="AO13" s="70"/>
      <c r="AP13" s="71"/>
      <c r="AQ13" s="72"/>
      <c r="AR13" s="72"/>
      <c r="AS13" s="72"/>
      <c r="AT13" s="73"/>
      <c r="AU13" s="74"/>
      <c r="AV13" s="69"/>
      <c r="AW13" s="69"/>
      <c r="AX13" s="75"/>
    </row>
    <row r="14" spans="1:50" hidden="1">
      <c r="A14" s="43"/>
      <c r="C14" s="83"/>
      <c r="H14" s="46"/>
      <c r="I14" s="47"/>
      <c r="J14" s="48"/>
      <c r="K14" s="47"/>
      <c r="L14" s="47"/>
      <c r="M14" s="47"/>
      <c r="N14" s="49"/>
      <c r="O14" s="50"/>
      <c r="P14" s="51"/>
      <c r="Q14" s="52"/>
      <c r="R14" s="53"/>
      <c r="S14" s="53"/>
      <c r="T14" s="53"/>
      <c r="U14" s="54"/>
      <c r="V14" s="55"/>
      <c r="W14" s="50"/>
      <c r="X14" s="50"/>
      <c r="Y14" s="56"/>
      <c r="Z14" s="57"/>
      <c r="AA14" s="57"/>
      <c r="AB14" s="57"/>
      <c r="AC14" s="58"/>
      <c r="AD14" s="59"/>
      <c r="AE14" s="51"/>
      <c r="AF14" s="52"/>
      <c r="AG14" s="53"/>
      <c r="AH14" s="53"/>
      <c r="AI14" s="53"/>
      <c r="AJ14" s="54"/>
      <c r="AK14" s="55"/>
      <c r="AL14" s="50"/>
      <c r="AM14" s="50"/>
      <c r="AN14" s="56"/>
      <c r="AO14" s="51"/>
      <c r="AP14" s="52"/>
      <c r="AQ14" s="53"/>
      <c r="AR14" s="53"/>
      <c r="AS14" s="53"/>
      <c r="AT14" s="54"/>
      <c r="AU14" s="55"/>
      <c r="AV14" s="50"/>
      <c r="AW14" s="50"/>
      <c r="AX14" s="61"/>
    </row>
    <row r="15" spans="1:50">
      <c r="A15" s="43"/>
      <c r="C15" s="45"/>
      <c r="H15" s="46"/>
      <c r="I15" s="47"/>
      <c r="J15" s="48"/>
      <c r="K15" s="47"/>
      <c r="L15" s="47"/>
      <c r="M15" s="47"/>
      <c r="N15" s="49"/>
      <c r="O15" s="50"/>
      <c r="P15" s="51"/>
      <c r="Q15" s="52"/>
      <c r="R15" s="53"/>
      <c r="S15" s="53"/>
      <c r="T15" s="53"/>
      <c r="U15" s="54"/>
      <c r="V15" s="55"/>
      <c r="W15" s="50"/>
      <c r="X15" s="50"/>
      <c r="Y15" s="56"/>
      <c r="Z15" s="57"/>
      <c r="AA15" s="57"/>
      <c r="AB15" s="57"/>
      <c r="AC15" s="58"/>
      <c r="AD15" s="59"/>
      <c r="AE15" s="51"/>
      <c r="AF15" s="52"/>
      <c r="AG15" s="53"/>
      <c r="AH15" s="53"/>
      <c r="AI15" s="53"/>
      <c r="AJ15" s="54"/>
      <c r="AK15" s="55"/>
      <c r="AL15" s="50"/>
      <c r="AM15" s="50"/>
      <c r="AN15" s="56"/>
      <c r="AO15" s="51"/>
      <c r="AP15" s="52"/>
      <c r="AQ15" s="53"/>
      <c r="AR15" s="53"/>
      <c r="AS15" s="53"/>
      <c r="AT15" s="54"/>
      <c r="AU15" s="55"/>
      <c r="AV15" s="50"/>
      <c r="AW15" s="50"/>
      <c r="AX15" s="61"/>
    </row>
    <row r="16" spans="1:50" hidden="1">
      <c r="A16" s="43"/>
      <c r="C16" s="45"/>
      <c r="H16" s="46"/>
      <c r="I16" s="47"/>
      <c r="J16" s="48"/>
      <c r="K16" s="47"/>
      <c r="L16" s="47"/>
      <c r="M16" s="60"/>
      <c r="N16" s="49"/>
      <c r="O16" s="50"/>
      <c r="P16" s="51"/>
      <c r="Q16" s="52"/>
      <c r="R16" s="53"/>
      <c r="S16" s="53"/>
      <c r="T16" s="53"/>
      <c r="U16" s="54"/>
      <c r="V16" s="55"/>
      <c r="W16" s="50"/>
      <c r="X16" s="50"/>
      <c r="Y16" s="56"/>
      <c r="Z16" s="57"/>
      <c r="AA16" s="57"/>
      <c r="AB16" s="57"/>
      <c r="AC16" s="58"/>
      <c r="AD16" s="59"/>
      <c r="AE16" s="51"/>
      <c r="AF16" s="52"/>
      <c r="AG16" s="53"/>
      <c r="AH16" s="53"/>
      <c r="AI16" s="53"/>
      <c r="AJ16" s="54"/>
      <c r="AK16" s="55"/>
      <c r="AL16" s="50"/>
      <c r="AM16" s="50"/>
      <c r="AN16" s="56"/>
      <c r="AO16" s="51"/>
      <c r="AP16" s="52"/>
      <c r="AQ16" s="53"/>
      <c r="AR16" s="53"/>
      <c r="AS16" s="53"/>
      <c r="AT16" s="54"/>
      <c r="AU16" s="55"/>
      <c r="AV16" s="50"/>
      <c r="AW16" s="50"/>
      <c r="AX16" s="61"/>
    </row>
    <row r="17" spans="1:50" ht="15" thickBot="1">
      <c r="A17" s="84"/>
      <c r="B17" s="85"/>
      <c r="C17" s="86"/>
      <c r="D17" s="85"/>
      <c r="E17" s="85"/>
      <c r="F17" s="85"/>
      <c r="G17" s="85"/>
      <c r="H17" s="87"/>
      <c r="I17" s="88"/>
      <c r="J17" s="89"/>
      <c r="K17" s="88"/>
      <c r="L17" s="88"/>
      <c r="M17" s="88"/>
      <c r="N17" s="89"/>
      <c r="O17" s="90"/>
      <c r="P17" s="91"/>
      <c r="Q17" s="92"/>
      <c r="R17" s="93"/>
      <c r="S17" s="93"/>
      <c r="T17" s="93"/>
      <c r="U17" s="94"/>
      <c r="V17" s="95"/>
      <c r="W17" s="90"/>
      <c r="X17" s="90"/>
      <c r="Y17" s="96"/>
      <c r="Z17" s="57"/>
      <c r="AA17" s="57"/>
      <c r="AB17" s="57"/>
      <c r="AC17" s="58"/>
      <c r="AD17" s="59"/>
      <c r="AE17" s="91"/>
      <c r="AF17" s="92"/>
      <c r="AG17" s="93"/>
      <c r="AH17" s="93"/>
      <c r="AI17" s="93"/>
      <c r="AJ17" s="94"/>
      <c r="AK17" s="95"/>
      <c r="AL17" s="90"/>
      <c r="AM17" s="90"/>
      <c r="AN17" s="96"/>
      <c r="AO17" s="91"/>
      <c r="AP17" s="92"/>
      <c r="AQ17" s="93"/>
      <c r="AR17" s="93"/>
      <c r="AS17" s="93"/>
      <c r="AT17" s="94"/>
      <c r="AU17" s="95"/>
      <c r="AV17" s="90"/>
      <c r="AW17" s="90"/>
      <c r="AX17" s="97"/>
    </row>
    <row r="18" spans="1:50" s="24" customFormat="1">
      <c r="A18" s="24" t="s">
        <v>409</v>
      </c>
      <c r="B18" s="24">
        <f>SUM(B3:B9)</f>
        <v>0</v>
      </c>
      <c r="C18" s="25">
        <f>SUM(C3:C17)-C6-C7-C12-C13-C16-C17</f>
        <v>477</v>
      </c>
      <c r="D18" s="26">
        <f>SUM(D3:D9)</f>
        <v>0</v>
      </c>
      <c r="H18" s="27"/>
      <c r="I18" s="25">
        <f>SUM(I3:I17)-I6-I7-I12-I13-I16-I17</f>
        <v>590049</v>
      </c>
      <c r="J18" s="28"/>
      <c r="K18" s="28"/>
      <c r="L18" s="25">
        <f>SUM(L3:L17)-L6-L7-L12-L13-L16-L17</f>
        <v>472039.2</v>
      </c>
      <c r="M18" s="25">
        <f>SUM(M3:M17)-M6-M7-M12-M13-M16-M17</f>
        <v>118009.79999999999</v>
      </c>
      <c r="N18" s="28"/>
      <c r="O18" s="28"/>
      <c r="P18" s="29"/>
      <c r="Q18" s="29"/>
      <c r="R18" s="30"/>
      <c r="S18" s="30"/>
      <c r="T18" s="30"/>
      <c r="U18" s="30"/>
      <c r="V18" s="30"/>
      <c r="W18" s="28"/>
      <c r="X18" s="28"/>
      <c r="Y18" s="28"/>
      <c r="Z18" s="31"/>
      <c r="AA18" s="31"/>
      <c r="AB18" s="31"/>
      <c r="AC18" s="28"/>
      <c r="AD18" s="28"/>
      <c r="AE18" s="29"/>
      <c r="AF18" s="29"/>
      <c r="AG18" s="30"/>
      <c r="AH18" s="30"/>
      <c r="AI18" s="30"/>
      <c r="AJ18" s="30"/>
      <c r="AK18" s="30"/>
      <c r="AL18" s="28"/>
      <c r="AM18" s="28"/>
      <c r="AN18" s="28"/>
      <c r="AO18" s="29"/>
      <c r="AP18" s="29"/>
      <c r="AQ18" s="30"/>
      <c r="AR18" s="30"/>
      <c r="AS18" s="30"/>
      <c r="AT18" s="30"/>
      <c r="AU18" s="30"/>
      <c r="AV18" s="28"/>
      <c r="AW18" s="28"/>
      <c r="AX18" s="28"/>
    </row>
    <row r="19" spans="1:50" s="24" customFormat="1">
      <c r="A19" s="24" t="s">
        <v>410</v>
      </c>
      <c r="C19" s="32">
        <f>AVERAGE(C3:C17)</f>
        <v>477</v>
      </c>
      <c r="H19" s="32">
        <f>AVERAGE(H3:H17)</f>
        <v>1237</v>
      </c>
      <c r="I19" s="31">
        <f>AVERAGE(I3:I17)</f>
        <v>590049</v>
      </c>
      <c r="J19" s="31"/>
      <c r="K19" s="31"/>
      <c r="L19" s="31">
        <f>AVERAGE(L3:L9)</f>
        <v>472039.2</v>
      </c>
      <c r="M19" s="31">
        <f>AVERAGE(M3:M9)</f>
        <v>118009.79999999999</v>
      </c>
      <c r="N19" s="31"/>
      <c r="O19" s="33"/>
      <c r="P19" s="34"/>
      <c r="Q19" s="29"/>
      <c r="R19" s="30"/>
      <c r="S19" s="30"/>
      <c r="T19" s="30"/>
      <c r="U19" s="30"/>
      <c r="V19" s="35"/>
      <c r="W19" s="28"/>
      <c r="X19" s="28"/>
      <c r="Y19" s="28"/>
      <c r="Z19" s="31"/>
      <c r="AA19" s="31"/>
      <c r="AB19" s="31"/>
      <c r="AC19" s="28"/>
      <c r="AD19" s="28"/>
      <c r="AE19" s="34"/>
      <c r="AF19" s="29"/>
      <c r="AG19" s="30"/>
      <c r="AH19" s="30"/>
      <c r="AI19" s="30"/>
      <c r="AJ19" s="30"/>
      <c r="AK19" s="35"/>
      <c r="AL19" s="28"/>
      <c r="AM19" s="28"/>
      <c r="AN19" s="28"/>
      <c r="AO19" s="34"/>
      <c r="AP19" s="29"/>
      <c r="AQ19" s="30"/>
      <c r="AR19" s="30"/>
      <c r="AS19" s="30"/>
      <c r="AT19" s="30"/>
      <c r="AU19" s="35"/>
      <c r="AV19" s="28"/>
      <c r="AW19" s="28"/>
      <c r="AX19" s="28"/>
    </row>
    <row r="20" spans="1:50" s="24" customFormat="1">
      <c r="H20" s="27"/>
      <c r="I20" s="31"/>
      <c r="J20" s="31"/>
      <c r="K20" s="31"/>
      <c r="L20" s="31"/>
      <c r="M20" s="31"/>
      <c r="N20" s="31"/>
      <c r="O20" s="31"/>
      <c r="P20" s="29"/>
      <c r="Q20" s="29"/>
      <c r="R20" s="30"/>
      <c r="S20" s="30"/>
      <c r="T20" s="30"/>
      <c r="U20" s="30"/>
      <c r="V20" s="30"/>
      <c r="W20" s="28"/>
      <c r="X20" s="28"/>
      <c r="Y20" s="28"/>
      <c r="Z20" s="31"/>
      <c r="AA20" s="31"/>
      <c r="AB20" s="31"/>
      <c r="AC20" s="28"/>
      <c r="AD20" s="28"/>
      <c r="AE20" s="29"/>
      <c r="AF20" s="29"/>
      <c r="AG20" s="30"/>
      <c r="AH20" s="30"/>
      <c r="AI20" s="30"/>
      <c r="AJ20" s="30"/>
      <c r="AK20" s="30"/>
      <c r="AL20" s="28"/>
      <c r="AM20" s="28"/>
      <c r="AN20" s="28"/>
      <c r="AO20" s="29"/>
      <c r="AP20" s="29"/>
      <c r="AQ20" s="30"/>
      <c r="AR20" s="30"/>
      <c r="AS20" s="30"/>
      <c r="AT20" s="30"/>
      <c r="AU20" s="30"/>
      <c r="AV20" s="28"/>
      <c r="AW20" s="28"/>
      <c r="AX20" s="28"/>
    </row>
    <row r="21" spans="1:50" s="37" customFormat="1">
      <c r="A21" s="8"/>
      <c r="B21" s="8"/>
      <c r="C21" s="8"/>
      <c r="D21" s="8"/>
      <c r="E21" s="8"/>
      <c r="F21" s="8"/>
      <c r="G21" s="8"/>
      <c r="H21" s="36"/>
      <c r="I21" s="36"/>
      <c r="J21" s="36"/>
      <c r="K21" s="36"/>
      <c r="L21" s="36"/>
      <c r="M21" s="36"/>
      <c r="O21" s="38"/>
      <c r="P21" s="39"/>
      <c r="Q21" s="39"/>
      <c r="R21" s="40"/>
      <c r="S21" s="40"/>
      <c r="T21" s="40"/>
      <c r="U21" s="40"/>
      <c r="V21" s="40"/>
      <c r="W21" s="41"/>
      <c r="X21" s="41"/>
      <c r="Y21" s="41"/>
      <c r="Z21" s="42"/>
      <c r="AA21" s="42"/>
      <c r="AB21" s="42"/>
      <c r="AC21" s="41"/>
      <c r="AD21" s="41"/>
      <c r="AE21" s="39"/>
      <c r="AF21" s="39"/>
      <c r="AG21" s="40"/>
      <c r="AH21" s="40"/>
      <c r="AI21" s="40"/>
      <c r="AJ21" s="40"/>
      <c r="AK21" s="40"/>
      <c r="AL21" s="41"/>
      <c r="AM21" s="41"/>
      <c r="AN21" s="41"/>
      <c r="AO21" s="39"/>
      <c r="AP21" s="39"/>
      <c r="AQ21" s="40"/>
      <c r="AR21" s="40"/>
      <c r="AS21" s="40"/>
      <c r="AT21" s="40"/>
      <c r="AU21" s="40"/>
      <c r="AV21" s="41"/>
      <c r="AW21" s="41"/>
      <c r="AX21" s="41"/>
    </row>
  </sheetData>
  <customSheetViews>
    <customSheetView guid="{613C90F4-36C8-4919-8E63-CCBDE8642497}" hiddenRows="1" hiddenColumns="1">
      <selection activeCell="J1" sqref="J1"/>
      <pageMargins left="0" right="0" top="0" bottom="0" header="0" footer="0"/>
    </customSheetView>
    <customSheetView guid="{5B06FA48-C879-41A3-95FF-9DD995BBB86D}" hiddenRows="1" hiddenColumns="1">
      <selection activeCell="J1" sqref="J1"/>
      <pageMargins left="0" right="0" top="0" bottom="0" header="0" footer="0"/>
    </customSheetView>
    <customSheetView guid="{214973C1-8D40-4D0E-B785-7092B35BF7F6}" hiddenRows="1" hiddenColumns="1">
      <selection activeCell="J1" sqref="J1"/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98FF0-63E4-4C4C-A253-8D1F24579E89}">
  <dimension ref="A1:J32"/>
  <sheetViews>
    <sheetView tabSelected="1" zoomScale="60" zoomScaleNormal="60" workbookViewId="0">
      <selection sqref="A1:J1"/>
    </sheetView>
  </sheetViews>
  <sheetFormatPr defaultColWidth="9.140625" defaultRowHeight="12.75"/>
  <cols>
    <col min="1" max="1" width="52.140625" style="169" bestFit="1" customWidth="1"/>
    <col min="2" max="2" width="40.28515625" style="169" customWidth="1"/>
    <col min="3" max="16384" width="9.140625" style="169"/>
  </cols>
  <sheetData>
    <row r="1" spans="1:10" s="1" customFormat="1" ht="59.25" customHeight="1">
      <c r="A1" s="302" t="s">
        <v>411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ht="15.75">
      <c r="A2" s="135"/>
    </row>
    <row r="3" spans="1:10" ht="16.5" thickBot="1">
      <c r="A3" s="135"/>
    </row>
    <row r="4" spans="1:10" ht="19.5" thickBot="1">
      <c r="A4" s="312" t="s">
        <v>412</v>
      </c>
      <c r="B4" s="313"/>
    </row>
    <row r="5" spans="1:10" ht="16.5" thickBot="1">
      <c r="A5" s="197" t="s">
        <v>413</v>
      </c>
      <c r="B5" s="198" t="s">
        <v>414</v>
      </c>
    </row>
    <row r="6" spans="1:10" ht="16.5" thickBot="1">
      <c r="A6" s="199" t="s">
        <v>415</v>
      </c>
      <c r="B6" s="200"/>
    </row>
    <row r="7" spans="1:10" ht="16.5" thickBot="1">
      <c r="A7" s="199" t="s">
        <v>416</v>
      </c>
      <c r="B7" s="200"/>
    </row>
    <row r="8" spans="1:10" ht="16.5" thickBot="1">
      <c r="A8" s="199" t="s">
        <v>417</v>
      </c>
      <c r="B8" s="200"/>
    </row>
    <row r="9" spans="1:10" ht="16.5" thickBot="1">
      <c r="A9" s="199" t="s">
        <v>418</v>
      </c>
      <c r="B9" s="200"/>
    </row>
    <row r="10" spans="1:10" ht="16.5" thickBot="1">
      <c r="A10" s="199" t="s">
        <v>90</v>
      </c>
      <c r="B10" s="200"/>
    </row>
    <row r="11" spans="1:10" ht="16.5" thickBot="1">
      <c r="A11" s="199" t="s">
        <v>419</v>
      </c>
      <c r="B11" s="200"/>
    </row>
    <row r="12" spans="1:10" ht="16.5" thickBot="1">
      <c r="A12" s="199" t="s">
        <v>76</v>
      </c>
      <c r="B12" s="200"/>
    </row>
    <row r="13" spans="1:10" ht="16.5" thickBot="1">
      <c r="A13" s="199" t="s">
        <v>420</v>
      </c>
      <c r="B13" s="200"/>
    </row>
    <row r="14" spans="1:10" ht="16.5" thickBot="1">
      <c r="A14" s="199" t="s">
        <v>421</v>
      </c>
      <c r="B14" s="200"/>
    </row>
    <row r="15" spans="1:10" ht="16.5" thickBot="1">
      <c r="A15" s="199" t="s">
        <v>422</v>
      </c>
      <c r="B15" s="200"/>
    </row>
    <row r="16" spans="1:10" ht="16.5" thickBot="1">
      <c r="A16" s="199" t="s">
        <v>423</v>
      </c>
      <c r="B16" s="200"/>
    </row>
    <row r="17" spans="1:2" ht="16.5" thickBot="1">
      <c r="A17" s="199" t="s">
        <v>424</v>
      </c>
      <c r="B17" s="200"/>
    </row>
    <row r="18" spans="1:2" ht="16.5" thickBot="1">
      <c r="A18" s="199" t="s">
        <v>425</v>
      </c>
      <c r="B18" s="201"/>
    </row>
    <row r="19" spans="1:2" ht="15.75">
      <c r="B19" s="202"/>
    </row>
    <row r="20" spans="1:2" ht="15.75">
      <c r="B20" s="202"/>
    </row>
    <row r="21" spans="1:2" ht="15.75">
      <c r="B21" s="202"/>
    </row>
    <row r="22" spans="1:2" ht="15.75">
      <c r="B22" s="202"/>
    </row>
    <row r="23" spans="1:2" ht="15.75">
      <c r="B23" s="202"/>
    </row>
    <row r="24" spans="1:2" ht="15.75">
      <c r="B24" s="202"/>
    </row>
    <row r="25" spans="1:2" ht="15.75">
      <c r="B25" s="202"/>
    </row>
    <row r="26" spans="1:2" ht="15.75">
      <c r="B26" s="202"/>
    </row>
    <row r="27" spans="1:2" ht="15.75">
      <c r="B27" s="202"/>
    </row>
    <row r="28" spans="1:2" ht="15.75">
      <c r="B28" s="202"/>
    </row>
    <row r="29" spans="1:2" ht="15.75">
      <c r="B29" s="202"/>
    </row>
    <row r="30" spans="1:2" ht="15.75">
      <c r="B30" s="202"/>
    </row>
    <row r="31" spans="1:2" ht="15.75">
      <c r="B31" s="202"/>
    </row>
    <row r="32" spans="1:2" ht="15.75">
      <c r="B32" s="202"/>
    </row>
  </sheetData>
  <customSheetViews>
    <customSheetView guid="{613C90F4-36C8-4919-8E63-CCBDE8642497}">
      <selection activeCell="B3" sqref="B3"/>
      <pageMargins left="0" right="0" top="0" bottom="0" header="0" footer="0"/>
    </customSheetView>
    <customSheetView guid="{5B06FA48-C879-41A3-95FF-9DD995BBB86D}">
      <selection sqref="A1:D32"/>
      <pageMargins left="0" right="0" top="0" bottom="0" header="0" footer="0"/>
    </customSheetView>
    <customSheetView guid="{214973C1-8D40-4D0E-B785-7092B35BF7F6}">
      <selection activeCell="A16" sqref="A16"/>
      <pageMargins left="0" right="0" top="0" bottom="0" header="0" footer="0"/>
    </customSheetView>
  </customSheetViews>
  <mergeCells count="2">
    <mergeCell ref="A1:J1"/>
    <mergeCell ref="A4:B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0268-DEC1-4383-A3AD-DCD5135979FB}">
  <dimension ref="A1:CP86"/>
  <sheetViews>
    <sheetView showGridLines="0" showRowColHeaders="0" zoomScale="70" zoomScaleNormal="70" zoomScaleSheetLayoutView="90" workbookViewId="0">
      <selection activeCell="G28" sqref="G28"/>
    </sheetView>
  </sheetViews>
  <sheetFormatPr defaultRowHeight="12.75"/>
  <cols>
    <col min="1" max="1" width="14.140625" style="229" customWidth="1"/>
    <col min="2" max="2" width="35.7109375" customWidth="1"/>
    <col min="3" max="3" width="13.140625" style="230" customWidth="1"/>
    <col min="4" max="4" width="14.140625" customWidth="1"/>
    <col min="5" max="5" width="16.28515625" style="231" customWidth="1"/>
    <col min="6" max="6" width="14.140625" style="231" customWidth="1"/>
    <col min="7" max="7" width="15.7109375" style="231" customWidth="1"/>
    <col min="8" max="8" width="11.28515625" style="231" bestFit="1" customWidth="1"/>
    <col min="9" max="9" width="17.140625" style="231" customWidth="1"/>
  </cols>
  <sheetData>
    <row r="1" spans="1:9" ht="33" customHeight="1">
      <c r="A1" s="203" t="s">
        <v>426</v>
      </c>
      <c r="B1" s="204"/>
      <c r="C1" s="204"/>
      <c r="D1" s="204"/>
      <c r="E1" s="205"/>
      <c r="F1" s="205"/>
      <c r="G1" s="205"/>
      <c r="H1" s="205"/>
      <c r="I1" s="205"/>
    </row>
    <row r="2" spans="1:9" ht="33" customHeight="1" thickBot="1">
      <c r="A2" s="203"/>
      <c r="B2" s="204"/>
      <c r="C2" s="204"/>
      <c r="D2" s="204"/>
      <c r="E2" s="205"/>
      <c r="F2" s="205"/>
      <c r="G2" s="205"/>
      <c r="H2" s="205"/>
      <c r="I2" s="205"/>
    </row>
    <row r="3" spans="1:9" ht="15.75">
      <c r="A3" s="206" t="s">
        <v>427</v>
      </c>
      <c r="B3" s="207" t="s">
        <v>428</v>
      </c>
      <c r="C3" s="208" t="s">
        <v>429</v>
      </c>
      <c r="D3" s="208" t="s">
        <v>430</v>
      </c>
      <c r="E3" s="209" t="s">
        <v>431</v>
      </c>
      <c r="F3" s="209" t="s">
        <v>432</v>
      </c>
      <c r="G3" s="209" t="s">
        <v>433</v>
      </c>
      <c r="H3" s="209" t="s">
        <v>434</v>
      </c>
      <c r="I3" s="210" t="s">
        <v>380</v>
      </c>
    </row>
    <row r="4" spans="1:9">
      <c r="A4" s="211"/>
      <c r="B4" s="212"/>
      <c r="C4" s="213"/>
      <c r="D4" s="212"/>
      <c r="E4" s="214"/>
      <c r="F4" s="215" t="s">
        <v>435</v>
      </c>
      <c r="G4" s="214"/>
      <c r="H4" s="214"/>
      <c r="I4" s="216"/>
    </row>
    <row r="5" spans="1:9">
      <c r="A5" s="211"/>
      <c r="B5" s="212"/>
      <c r="C5" s="213"/>
      <c r="D5" s="212"/>
      <c r="E5" s="214"/>
      <c r="F5" s="214"/>
      <c r="G5" s="214"/>
      <c r="H5" s="214"/>
      <c r="I5" s="216"/>
    </row>
    <row r="6" spans="1:9">
      <c r="A6" s="211"/>
      <c r="B6" s="217"/>
      <c r="C6" s="213"/>
      <c r="D6" s="212"/>
      <c r="E6" s="214"/>
      <c r="F6" s="214"/>
      <c r="G6" s="214"/>
      <c r="H6" s="214"/>
      <c r="I6" s="216"/>
    </row>
    <row r="7" spans="1:9">
      <c r="A7" s="211"/>
      <c r="B7" s="217"/>
      <c r="C7" s="218"/>
      <c r="D7" s="212"/>
      <c r="E7" s="214">
        <v>0</v>
      </c>
      <c r="F7" s="214"/>
      <c r="G7" s="214">
        <f>E7+F7</f>
        <v>0</v>
      </c>
      <c r="H7" s="214"/>
      <c r="I7" s="216">
        <f>G7+H7</f>
        <v>0</v>
      </c>
    </row>
    <row r="8" spans="1:9">
      <c r="A8" s="211"/>
      <c r="B8" s="212"/>
      <c r="C8" s="218"/>
      <c r="D8" s="212"/>
      <c r="E8" s="214">
        <f>SUM(E7:E7)</f>
        <v>0</v>
      </c>
      <c r="F8" s="214"/>
      <c r="G8" s="214">
        <f>SUM(G7:G7)</f>
        <v>0</v>
      </c>
      <c r="H8" s="214"/>
      <c r="I8" s="216">
        <f>SUM(I7:I7)</f>
        <v>0</v>
      </c>
    </row>
    <row r="9" spans="1:9">
      <c r="A9" s="211"/>
      <c r="B9" s="212"/>
      <c r="C9" s="213"/>
      <c r="D9" s="212"/>
      <c r="E9" s="214"/>
      <c r="F9" s="214"/>
      <c r="G9" s="214"/>
      <c r="H9" s="214"/>
      <c r="I9" s="216"/>
    </row>
    <row r="10" spans="1:9">
      <c r="A10" s="211"/>
      <c r="B10" s="212"/>
      <c r="C10" s="218"/>
      <c r="D10" s="212"/>
      <c r="E10" s="214"/>
      <c r="F10" s="214">
        <v>0</v>
      </c>
      <c r="G10" s="214">
        <f t="shared" ref="G10:G16" si="0">E10+F10</f>
        <v>0</v>
      </c>
      <c r="H10" s="214">
        <v>0</v>
      </c>
      <c r="I10" s="216">
        <f t="shared" ref="I10:I16" si="1">G10+H10</f>
        <v>0</v>
      </c>
    </row>
    <row r="11" spans="1:9">
      <c r="A11" s="211"/>
      <c r="B11" s="217"/>
      <c r="C11" s="218"/>
      <c r="D11" s="212"/>
      <c r="E11" s="214">
        <v>0</v>
      </c>
      <c r="F11" s="214">
        <v>0</v>
      </c>
      <c r="G11" s="214">
        <f t="shared" si="0"/>
        <v>0</v>
      </c>
      <c r="H11" s="214">
        <v>0</v>
      </c>
      <c r="I11" s="216">
        <f t="shared" si="1"/>
        <v>0</v>
      </c>
    </row>
    <row r="12" spans="1:9">
      <c r="A12" s="211"/>
      <c r="B12" s="212"/>
      <c r="C12" s="218"/>
      <c r="D12" s="212"/>
      <c r="E12" s="214">
        <v>0</v>
      </c>
      <c r="F12" s="214">
        <v>0</v>
      </c>
      <c r="G12" s="214">
        <f t="shared" si="0"/>
        <v>0</v>
      </c>
      <c r="H12" s="214">
        <v>0</v>
      </c>
      <c r="I12" s="216">
        <f t="shared" si="1"/>
        <v>0</v>
      </c>
    </row>
    <row r="13" spans="1:9">
      <c r="A13" s="211"/>
      <c r="B13" s="212"/>
      <c r="C13" s="218"/>
      <c r="D13" s="212"/>
      <c r="E13" s="214">
        <v>0</v>
      </c>
      <c r="F13" s="214">
        <v>0</v>
      </c>
      <c r="G13" s="214">
        <f t="shared" si="0"/>
        <v>0</v>
      </c>
      <c r="H13" s="214">
        <v>0</v>
      </c>
      <c r="I13" s="216">
        <f t="shared" si="1"/>
        <v>0</v>
      </c>
    </row>
    <row r="14" spans="1:9">
      <c r="A14" s="211"/>
      <c r="B14" s="212"/>
      <c r="C14" s="218"/>
      <c r="D14" s="212"/>
      <c r="E14" s="214">
        <v>0</v>
      </c>
      <c r="F14" s="214">
        <v>0</v>
      </c>
      <c r="G14" s="214">
        <f t="shared" si="0"/>
        <v>0</v>
      </c>
      <c r="H14" s="214">
        <v>0</v>
      </c>
      <c r="I14" s="216">
        <f t="shared" si="1"/>
        <v>0</v>
      </c>
    </row>
    <row r="15" spans="1:9">
      <c r="A15" s="211"/>
      <c r="B15" s="212"/>
      <c r="C15" s="218"/>
      <c r="D15" s="212"/>
      <c r="E15" s="214">
        <v>0</v>
      </c>
      <c r="F15" s="214"/>
      <c r="G15" s="214">
        <f t="shared" si="0"/>
        <v>0</v>
      </c>
      <c r="H15" s="214">
        <v>0</v>
      </c>
      <c r="I15" s="216">
        <f t="shared" si="1"/>
        <v>0</v>
      </c>
    </row>
    <row r="16" spans="1:9">
      <c r="A16" s="211"/>
      <c r="B16" s="212"/>
      <c r="C16" s="218"/>
      <c r="D16" s="212"/>
      <c r="E16" s="214">
        <v>0</v>
      </c>
      <c r="F16" s="214">
        <v>0</v>
      </c>
      <c r="G16" s="214">
        <f t="shared" si="0"/>
        <v>0</v>
      </c>
      <c r="H16" s="214">
        <v>0</v>
      </c>
      <c r="I16" s="216">
        <f t="shared" si="1"/>
        <v>0</v>
      </c>
    </row>
    <row r="17" spans="1:9">
      <c r="A17" s="211"/>
      <c r="B17" s="212"/>
      <c r="C17" s="213"/>
      <c r="D17" s="212"/>
      <c r="E17" s="214">
        <f>SUM(E10:E16)</f>
        <v>0</v>
      </c>
      <c r="F17" s="214">
        <f>SUM(F10:F16)</f>
        <v>0</v>
      </c>
      <c r="G17" s="214">
        <f>SUM(G10:G16)</f>
        <v>0</v>
      </c>
      <c r="H17" s="214"/>
      <c r="I17" s="216">
        <f>SUM(I10:I16)</f>
        <v>0</v>
      </c>
    </row>
    <row r="18" spans="1:9">
      <c r="A18" s="211"/>
      <c r="B18" s="212"/>
      <c r="C18" s="213"/>
      <c r="D18" s="212"/>
      <c r="E18" s="214"/>
      <c r="F18" s="214"/>
      <c r="G18" s="214"/>
      <c r="H18" s="214"/>
      <c r="I18" s="216"/>
    </row>
    <row r="19" spans="1:9">
      <c r="A19" s="211"/>
      <c r="B19" s="212"/>
      <c r="C19" s="218"/>
      <c r="D19" s="219"/>
      <c r="E19" s="214">
        <v>0</v>
      </c>
      <c r="F19" s="214">
        <v>0</v>
      </c>
      <c r="G19" s="214">
        <f t="shared" ref="G19:G25" si="2">E19+F19</f>
        <v>0</v>
      </c>
      <c r="H19" s="214">
        <v>0</v>
      </c>
      <c r="I19" s="216">
        <f t="shared" ref="I19:I25" si="3">G19+H19</f>
        <v>0</v>
      </c>
    </row>
    <row r="20" spans="1:9">
      <c r="A20" s="211"/>
      <c r="B20" s="212"/>
      <c r="C20" s="218"/>
      <c r="D20" s="220"/>
      <c r="E20" s="214">
        <v>0</v>
      </c>
      <c r="F20" s="214">
        <v>0</v>
      </c>
      <c r="G20" s="214">
        <f t="shared" si="2"/>
        <v>0</v>
      </c>
      <c r="H20" s="214">
        <v>0</v>
      </c>
      <c r="I20" s="216">
        <f t="shared" si="3"/>
        <v>0</v>
      </c>
    </row>
    <row r="21" spans="1:9">
      <c r="A21" s="211"/>
      <c r="B21" s="212"/>
      <c r="C21" s="218"/>
      <c r="D21" s="220"/>
      <c r="E21" s="214">
        <v>0</v>
      </c>
      <c r="F21" s="214">
        <v>0</v>
      </c>
      <c r="G21" s="214">
        <f t="shared" si="2"/>
        <v>0</v>
      </c>
      <c r="H21" s="214">
        <v>0</v>
      </c>
      <c r="I21" s="216">
        <f t="shared" si="3"/>
        <v>0</v>
      </c>
    </row>
    <row r="22" spans="1:9">
      <c r="A22" s="211"/>
      <c r="B22" s="212"/>
      <c r="C22" s="218"/>
      <c r="D22" s="220"/>
      <c r="E22" s="214">
        <v>0</v>
      </c>
      <c r="F22" s="214">
        <v>0</v>
      </c>
      <c r="G22" s="214">
        <f t="shared" si="2"/>
        <v>0</v>
      </c>
      <c r="H22" s="214">
        <v>0</v>
      </c>
      <c r="I22" s="216">
        <f t="shared" si="3"/>
        <v>0</v>
      </c>
    </row>
    <row r="23" spans="1:9">
      <c r="A23" s="211"/>
      <c r="B23" s="212"/>
      <c r="C23" s="218"/>
      <c r="D23" s="220"/>
      <c r="E23" s="214">
        <v>0</v>
      </c>
      <c r="F23" s="214">
        <v>0</v>
      </c>
      <c r="G23" s="214">
        <f t="shared" si="2"/>
        <v>0</v>
      </c>
      <c r="H23" s="214">
        <v>0</v>
      </c>
      <c r="I23" s="216">
        <f t="shared" si="3"/>
        <v>0</v>
      </c>
    </row>
    <row r="24" spans="1:9">
      <c r="A24" s="211"/>
      <c r="B24" s="212"/>
      <c r="C24" s="218"/>
      <c r="D24" s="212"/>
      <c r="E24" s="214">
        <v>0</v>
      </c>
      <c r="F24" s="214"/>
      <c r="G24" s="214">
        <f>E24+F24</f>
        <v>0</v>
      </c>
      <c r="H24" s="214">
        <v>0</v>
      </c>
      <c r="I24" s="216">
        <f>G24+H24</f>
        <v>0</v>
      </c>
    </row>
    <row r="25" spans="1:9">
      <c r="A25" s="211"/>
      <c r="B25" s="212"/>
      <c r="C25" s="218"/>
      <c r="D25" s="212"/>
      <c r="E25" s="214">
        <v>0</v>
      </c>
      <c r="F25" s="214"/>
      <c r="G25" s="214">
        <f t="shared" si="2"/>
        <v>0</v>
      </c>
      <c r="H25" s="214">
        <v>0</v>
      </c>
      <c r="I25" s="216">
        <f t="shared" si="3"/>
        <v>0</v>
      </c>
    </row>
    <row r="26" spans="1:9">
      <c r="A26" s="211"/>
      <c r="B26" s="212"/>
      <c r="C26" s="213"/>
      <c r="D26" s="212"/>
      <c r="E26" s="214">
        <f>SUM(E19:E25)</f>
        <v>0</v>
      </c>
      <c r="F26" s="214">
        <f>SUM(F19:F25)</f>
        <v>0</v>
      </c>
      <c r="G26" s="214">
        <f>SUM(G19:G25)</f>
        <v>0</v>
      </c>
      <c r="H26" s="214"/>
      <c r="I26" s="216">
        <f>SUM(I19:I25)</f>
        <v>0</v>
      </c>
    </row>
    <row r="27" spans="1:9">
      <c r="A27" s="211"/>
      <c r="B27" s="212"/>
      <c r="C27" s="213"/>
      <c r="D27" s="212"/>
      <c r="E27" s="214"/>
      <c r="F27" s="214"/>
      <c r="G27" s="214"/>
      <c r="H27" s="214"/>
      <c r="I27" s="216"/>
    </row>
    <row r="28" spans="1:9">
      <c r="A28" s="211"/>
      <c r="B28" s="212"/>
      <c r="C28" s="218"/>
      <c r="D28" s="212"/>
      <c r="E28" s="214">
        <v>0</v>
      </c>
      <c r="F28" s="214">
        <v>0</v>
      </c>
      <c r="G28" s="214">
        <f>E28+F28</f>
        <v>0</v>
      </c>
      <c r="H28" s="214">
        <v>0</v>
      </c>
      <c r="I28" s="216">
        <f>G28+H28</f>
        <v>0</v>
      </c>
    </row>
    <row r="29" spans="1:9">
      <c r="A29" s="211"/>
      <c r="B29" s="212"/>
      <c r="C29" s="218"/>
      <c r="D29" s="212"/>
      <c r="E29" s="214">
        <v>0</v>
      </c>
      <c r="F29" s="214">
        <v>0</v>
      </c>
      <c r="G29" s="214">
        <f>E29+F29</f>
        <v>0</v>
      </c>
      <c r="H29" s="214">
        <v>0</v>
      </c>
      <c r="I29" s="216">
        <f>G29+H29</f>
        <v>0</v>
      </c>
    </row>
    <row r="30" spans="1:9">
      <c r="A30" s="211"/>
      <c r="B30" s="212"/>
      <c r="C30" s="218"/>
      <c r="D30" s="212"/>
      <c r="E30" s="214">
        <v>0</v>
      </c>
      <c r="F30" s="214">
        <v>0</v>
      </c>
      <c r="G30" s="214">
        <f>E30+F30</f>
        <v>0</v>
      </c>
      <c r="H30" s="214">
        <v>0</v>
      </c>
      <c r="I30" s="216">
        <f>G30+H30</f>
        <v>0</v>
      </c>
    </row>
    <row r="31" spans="1:9">
      <c r="A31" s="211"/>
      <c r="B31" s="212"/>
      <c r="C31" s="213"/>
      <c r="D31" s="212"/>
      <c r="E31" s="214">
        <f>SUM(E28:E30)</f>
        <v>0</v>
      </c>
      <c r="F31" s="214">
        <f>SUM(F28:F30)</f>
        <v>0</v>
      </c>
      <c r="G31" s="214">
        <f>SUM(G28:G30)</f>
        <v>0</v>
      </c>
      <c r="H31" s="214">
        <v>0</v>
      </c>
      <c r="I31" s="216">
        <f>SUM(I28:I30)</f>
        <v>0</v>
      </c>
    </row>
    <row r="32" spans="1:9">
      <c r="A32" s="211"/>
      <c r="B32" s="212"/>
      <c r="C32" s="213"/>
      <c r="D32" s="212"/>
      <c r="E32" s="214"/>
      <c r="F32" s="214"/>
      <c r="G32" s="214"/>
      <c r="H32" s="214"/>
      <c r="I32" s="216"/>
    </row>
    <row r="33" spans="1:94">
      <c r="A33" s="211"/>
      <c r="B33" s="212"/>
      <c r="C33" s="218"/>
      <c r="D33" s="212"/>
      <c r="E33" s="214">
        <v>0</v>
      </c>
      <c r="F33" s="214">
        <v>0</v>
      </c>
      <c r="G33" s="214">
        <f>E33+F33</f>
        <v>0</v>
      </c>
      <c r="H33" s="214">
        <v>0</v>
      </c>
      <c r="I33" s="216">
        <f>G33+H33</f>
        <v>0</v>
      </c>
    </row>
    <row r="34" spans="1:94">
      <c r="A34" s="211"/>
      <c r="B34" s="212"/>
      <c r="C34" s="218"/>
      <c r="D34" s="212"/>
      <c r="E34" s="214">
        <v>0</v>
      </c>
      <c r="F34" s="214">
        <v>0</v>
      </c>
      <c r="G34" s="214">
        <f>E34+F34</f>
        <v>0</v>
      </c>
      <c r="H34" s="214">
        <v>0</v>
      </c>
      <c r="I34" s="216">
        <f>G34+H34</f>
        <v>0</v>
      </c>
    </row>
    <row r="35" spans="1:94">
      <c r="A35" s="211"/>
      <c r="B35" s="212"/>
      <c r="C35" s="218"/>
      <c r="D35" s="212"/>
      <c r="E35" s="214">
        <v>0</v>
      </c>
      <c r="F35" s="214">
        <v>0</v>
      </c>
      <c r="G35" s="214">
        <f>E35+F35</f>
        <v>0</v>
      </c>
      <c r="H35" s="214">
        <v>0</v>
      </c>
      <c r="I35" s="216">
        <f>G35+H35</f>
        <v>0</v>
      </c>
    </row>
    <row r="36" spans="1:94">
      <c r="A36" s="211"/>
      <c r="B36" s="212"/>
      <c r="C36" s="213"/>
      <c r="D36" s="212"/>
      <c r="E36" s="214">
        <f>SUM(E33:E35)</f>
        <v>0</v>
      </c>
      <c r="F36" s="214">
        <f>SUM(F33:F35)</f>
        <v>0</v>
      </c>
      <c r="G36" s="214">
        <f>SUM(G33:G35)</f>
        <v>0</v>
      </c>
      <c r="H36" s="214"/>
      <c r="I36" s="216">
        <f>SUM(I33:I35)</f>
        <v>0</v>
      </c>
    </row>
    <row r="37" spans="1:94">
      <c r="A37" s="211"/>
      <c r="B37" s="212"/>
      <c r="C37" s="213"/>
      <c r="D37" s="212"/>
      <c r="E37" s="214"/>
      <c r="F37" s="214"/>
      <c r="G37" s="214"/>
      <c r="H37" s="214"/>
      <c r="I37" s="216"/>
    </row>
    <row r="38" spans="1:94">
      <c r="A38" s="211"/>
      <c r="B38" s="212"/>
      <c r="C38" s="218"/>
      <c r="D38" s="212"/>
      <c r="E38" s="214">
        <v>0</v>
      </c>
      <c r="F38" s="214">
        <v>0</v>
      </c>
      <c r="G38" s="214">
        <f t="shared" ref="G38:G43" si="4">E38+F38</f>
        <v>0</v>
      </c>
      <c r="H38" s="214">
        <v>0</v>
      </c>
      <c r="I38" s="216">
        <f t="shared" ref="I38:I43" si="5">G38+H38</f>
        <v>0</v>
      </c>
    </row>
    <row r="39" spans="1:94">
      <c r="A39" s="211"/>
      <c r="B39" s="212"/>
      <c r="C39" s="218"/>
      <c r="D39" s="212"/>
      <c r="E39" s="214">
        <v>0</v>
      </c>
      <c r="F39" s="214">
        <v>0</v>
      </c>
      <c r="G39" s="214">
        <f t="shared" si="4"/>
        <v>0</v>
      </c>
      <c r="H39" s="214">
        <v>0</v>
      </c>
      <c r="I39" s="216">
        <f t="shared" si="5"/>
        <v>0</v>
      </c>
    </row>
    <row r="40" spans="1:94">
      <c r="A40" s="211"/>
      <c r="B40" s="212"/>
      <c r="C40" s="218"/>
      <c r="D40" s="212"/>
      <c r="E40" s="214">
        <v>0</v>
      </c>
      <c r="F40" s="214">
        <v>0</v>
      </c>
      <c r="G40" s="214">
        <f t="shared" si="4"/>
        <v>0</v>
      </c>
      <c r="H40" s="214">
        <v>0</v>
      </c>
      <c r="I40" s="216">
        <f t="shared" si="5"/>
        <v>0</v>
      </c>
    </row>
    <row r="41" spans="1:94">
      <c r="A41" s="211"/>
      <c r="B41" s="212"/>
      <c r="C41" s="218"/>
      <c r="D41" s="212"/>
      <c r="E41" s="214">
        <v>0</v>
      </c>
      <c r="F41" s="214">
        <v>0</v>
      </c>
      <c r="G41" s="214">
        <f t="shared" si="4"/>
        <v>0</v>
      </c>
      <c r="H41" s="214">
        <v>0</v>
      </c>
      <c r="I41" s="216">
        <f t="shared" si="5"/>
        <v>0</v>
      </c>
    </row>
    <row r="42" spans="1:94">
      <c r="A42" s="211"/>
      <c r="B42" s="212"/>
      <c r="C42" s="218"/>
      <c r="D42" s="212"/>
      <c r="E42" s="214"/>
      <c r="F42" s="214">
        <v>0</v>
      </c>
      <c r="G42" s="214">
        <f t="shared" si="4"/>
        <v>0</v>
      </c>
      <c r="H42" s="214">
        <v>0</v>
      </c>
      <c r="I42" s="216">
        <f t="shared" si="5"/>
        <v>0</v>
      </c>
    </row>
    <row r="43" spans="1:94">
      <c r="A43" s="211"/>
      <c r="B43" s="212"/>
      <c r="C43" s="218"/>
      <c r="D43" s="212"/>
      <c r="E43" s="214"/>
      <c r="F43" s="214">
        <v>0</v>
      </c>
      <c r="G43" s="214">
        <f t="shared" si="4"/>
        <v>0</v>
      </c>
      <c r="H43" s="214">
        <v>0</v>
      </c>
      <c r="I43" s="216">
        <f t="shared" si="5"/>
        <v>0</v>
      </c>
    </row>
    <row r="44" spans="1:94">
      <c r="A44" s="211"/>
      <c r="B44" s="212"/>
      <c r="C44" s="218"/>
      <c r="D44" s="212"/>
      <c r="E44" s="214">
        <f>SUM(E38:E43)</f>
        <v>0</v>
      </c>
      <c r="F44" s="214">
        <f>SUM(F38:F43)</f>
        <v>0</v>
      </c>
      <c r="G44" s="214">
        <f>SUM(G38:G43)</f>
        <v>0</v>
      </c>
      <c r="H44" s="214">
        <v>0</v>
      </c>
      <c r="I44" s="216">
        <f>SUM(I38:I43)</f>
        <v>0</v>
      </c>
    </row>
    <row r="45" spans="1:94">
      <c r="A45" s="211"/>
      <c r="B45" s="212"/>
      <c r="C45" s="218"/>
      <c r="D45" s="212"/>
      <c r="E45" s="214"/>
      <c r="F45" s="214"/>
      <c r="G45" s="214"/>
      <c r="H45" s="214"/>
      <c r="I45" s="216"/>
    </row>
    <row r="46" spans="1:94">
      <c r="A46" s="211"/>
      <c r="B46" s="212"/>
      <c r="C46" s="218"/>
      <c r="D46" s="212"/>
      <c r="E46" s="214">
        <v>0</v>
      </c>
      <c r="F46" s="214">
        <v>0</v>
      </c>
      <c r="G46" s="214">
        <f>E46+F46</f>
        <v>0</v>
      </c>
      <c r="H46" s="214">
        <v>0</v>
      </c>
      <c r="I46" s="216">
        <f>G46+H46</f>
        <v>0</v>
      </c>
      <c r="CP46">
        <v>12</v>
      </c>
    </row>
    <row r="47" spans="1:94">
      <c r="A47" s="211"/>
      <c r="B47" s="212"/>
      <c r="C47" s="213"/>
      <c r="D47" s="212"/>
      <c r="E47" s="214"/>
      <c r="F47" s="214"/>
      <c r="G47" s="214"/>
      <c r="H47" s="214"/>
      <c r="I47" s="216"/>
    </row>
    <row r="48" spans="1:94">
      <c r="A48" s="211"/>
      <c r="B48" s="212"/>
      <c r="C48" s="218"/>
      <c r="D48" s="212"/>
      <c r="E48" s="214">
        <v>0</v>
      </c>
      <c r="F48" s="214">
        <v>0</v>
      </c>
      <c r="G48" s="214">
        <f t="shared" ref="G48:G53" si="6">E48+F48</f>
        <v>0</v>
      </c>
      <c r="H48" s="214">
        <v>0</v>
      </c>
      <c r="I48" s="216">
        <f t="shared" ref="I48:I53" si="7">G48+H48</f>
        <v>0</v>
      </c>
    </row>
    <row r="49" spans="1:9">
      <c r="A49" s="211"/>
      <c r="B49" s="212"/>
      <c r="C49" s="218"/>
      <c r="D49" s="212"/>
      <c r="E49" s="214">
        <v>0</v>
      </c>
      <c r="F49" s="214">
        <v>0</v>
      </c>
      <c r="G49" s="214">
        <f t="shared" si="6"/>
        <v>0</v>
      </c>
      <c r="H49" s="214">
        <v>0</v>
      </c>
      <c r="I49" s="216">
        <f t="shared" si="7"/>
        <v>0</v>
      </c>
    </row>
    <row r="50" spans="1:9">
      <c r="A50" s="211"/>
      <c r="B50" s="212"/>
      <c r="C50" s="218"/>
      <c r="D50" s="212"/>
      <c r="E50" s="214">
        <v>0</v>
      </c>
      <c r="F50" s="214">
        <v>0</v>
      </c>
      <c r="G50" s="214">
        <f t="shared" si="6"/>
        <v>0</v>
      </c>
      <c r="H50" s="214">
        <v>0</v>
      </c>
      <c r="I50" s="216">
        <f t="shared" si="7"/>
        <v>0</v>
      </c>
    </row>
    <row r="51" spans="1:9">
      <c r="A51" s="211"/>
      <c r="B51" s="212"/>
      <c r="C51" s="218"/>
      <c r="D51" s="212"/>
      <c r="E51" s="214">
        <v>0</v>
      </c>
      <c r="F51" s="214">
        <v>0</v>
      </c>
      <c r="G51" s="214">
        <f t="shared" si="6"/>
        <v>0</v>
      </c>
      <c r="H51" s="214">
        <v>0</v>
      </c>
      <c r="I51" s="216">
        <f t="shared" si="7"/>
        <v>0</v>
      </c>
    </row>
    <row r="52" spans="1:9">
      <c r="A52" s="211"/>
      <c r="B52" s="212"/>
      <c r="C52" s="218"/>
      <c r="D52" s="212"/>
      <c r="E52" s="214">
        <v>0</v>
      </c>
      <c r="F52" s="214">
        <v>0</v>
      </c>
      <c r="G52" s="214">
        <f t="shared" si="6"/>
        <v>0</v>
      </c>
      <c r="H52" s="214">
        <v>0</v>
      </c>
      <c r="I52" s="216">
        <f t="shared" si="7"/>
        <v>0</v>
      </c>
    </row>
    <row r="53" spans="1:9">
      <c r="A53" s="211"/>
      <c r="B53" s="212"/>
      <c r="C53" s="218"/>
      <c r="D53" s="212"/>
      <c r="E53" s="214">
        <v>0</v>
      </c>
      <c r="F53" s="214">
        <v>0</v>
      </c>
      <c r="G53" s="214">
        <f t="shared" si="6"/>
        <v>0</v>
      </c>
      <c r="H53" s="214">
        <v>0</v>
      </c>
      <c r="I53" s="216">
        <f t="shared" si="7"/>
        <v>0</v>
      </c>
    </row>
    <row r="54" spans="1:9">
      <c r="A54" s="211"/>
      <c r="B54" s="212"/>
      <c r="C54" s="213"/>
      <c r="D54" s="212"/>
      <c r="E54" s="214">
        <v>0</v>
      </c>
      <c r="F54" s="214">
        <f>SUM(F48:F53)</f>
        <v>0</v>
      </c>
      <c r="G54" s="214">
        <f>SUM(G48:G53)</f>
        <v>0</v>
      </c>
      <c r="H54" s="214"/>
      <c r="I54" s="216">
        <f>SUM(I48:I53)</f>
        <v>0</v>
      </c>
    </row>
    <row r="55" spans="1:9">
      <c r="A55" s="211"/>
      <c r="B55" s="212"/>
      <c r="C55" s="213"/>
      <c r="D55" s="212"/>
      <c r="E55" s="214"/>
      <c r="F55" s="214"/>
      <c r="G55" s="214"/>
      <c r="H55" s="214"/>
      <c r="I55" s="216"/>
    </row>
    <row r="56" spans="1:9">
      <c r="A56" s="211"/>
      <c r="B56" s="212"/>
      <c r="C56" s="218"/>
      <c r="D56" s="212"/>
      <c r="E56" s="214">
        <v>0</v>
      </c>
      <c r="F56" s="214">
        <v>0</v>
      </c>
      <c r="G56" s="214">
        <f>E56+F56</f>
        <v>0</v>
      </c>
      <c r="H56" s="214">
        <v>0</v>
      </c>
      <c r="I56" s="216">
        <f>G56+H56</f>
        <v>0</v>
      </c>
    </row>
    <row r="57" spans="1:9">
      <c r="A57" s="211"/>
      <c r="B57" s="212"/>
      <c r="C57" s="218"/>
      <c r="D57" s="212"/>
      <c r="E57" s="214">
        <v>0</v>
      </c>
      <c r="F57" s="214"/>
      <c r="G57" s="214">
        <f>E57+F57</f>
        <v>0</v>
      </c>
      <c r="H57" s="214">
        <v>0</v>
      </c>
      <c r="I57" s="216">
        <f>G57+H57</f>
        <v>0</v>
      </c>
    </row>
    <row r="58" spans="1:9">
      <c r="A58" s="211"/>
      <c r="B58" s="212"/>
      <c r="C58" s="218"/>
      <c r="D58" s="212"/>
      <c r="E58" s="214">
        <v>0</v>
      </c>
      <c r="F58" s="214">
        <f>SUM(F56:F57)</f>
        <v>0</v>
      </c>
      <c r="G58" s="214">
        <f>SUM(G56:G57)</f>
        <v>0</v>
      </c>
      <c r="H58" s="214"/>
      <c r="I58" s="216">
        <f>SUM(I56:I57)</f>
        <v>0</v>
      </c>
    </row>
    <row r="59" spans="1:9">
      <c r="A59" s="211"/>
      <c r="B59" s="212"/>
      <c r="C59" s="213"/>
      <c r="D59" s="212"/>
      <c r="E59" s="214"/>
      <c r="F59" s="214"/>
      <c r="G59" s="214"/>
      <c r="H59" s="214"/>
      <c r="I59" s="216"/>
    </row>
    <row r="60" spans="1:9">
      <c r="A60" s="211"/>
      <c r="B60" s="212"/>
      <c r="C60" s="218"/>
      <c r="D60" s="212"/>
      <c r="E60" s="214">
        <v>0</v>
      </c>
      <c r="F60" s="214">
        <v>0</v>
      </c>
      <c r="G60" s="214">
        <f t="shared" ref="G60:G69" si="8">E60+F60</f>
        <v>0</v>
      </c>
      <c r="H60" s="214">
        <v>0</v>
      </c>
      <c r="I60" s="216">
        <f t="shared" ref="I60:I69" si="9">G60+H60</f>
        <v>0</v>
      </c>
    </row>
    <row r="61" spans="1:9">
      <c r="A61" s="211"/>
      <c r="B61" s="212"/>
      <c r="C61" s="218"/>
      <c r="D61" s="212"/>
      <c r="E61" s="214">
        <v>0</v>
      </c>
      <c r="F61" s="214"/>
      <c r="G61" s="214">
        <f t="shared" si="8"/>
        <v>0</v>
      </c>
      <c r="H61" s="214">
        <v>0</v>
      </c>
      <c r="I61" s="216">
        <f t="shared" si="9"/>
        <v>0</v>
      </c>
    </row>
    <row r="62" spans="1:9">
      <c r="A62" s="211"/>
      <c r="B62" s="212"/>
      <c r="C62" s="218"/>
      <c r="D62" s="212"/>
      <c r="E62" s="214">
        <f>SUM(E60:E61)</f>
        <v>0</v>
      </c>
      <c r="F62" s="214">
        <f>SUM(F60:F61)</f>
        <v>0</v>
      </c>
      <c r="G62" s="214">
        <f>SUM(G60:G61)</f>
        <v>0</v>
      </c>
      <c r="H62" s="214"/>
      <c r="I62" s="216">
        <f>SUM(I60:I61)</f>
        <v>0</v>
      </c>
    </row>
    <row r="63" spans="1:9">
      <c r="A63" s="211"/>
      <c r="B63" s="212"/>
      <c r="C63" s="213"/>
      <c r="D63" s="212"/>
      <c r="E63" s="214"/>
      <c r="F63" s="214"/>
      <c r="G63" s="214"/>
      <c r="H63" s="214"/>
      <c r="I63" s="216"/>
    </row>
    <row r="64" spans="1:9">
      <c r="A64" s="211"/>
      <c r="B64" s="212"/>
      <c r="C64" s="218"/>
      <c r="D64" s="212"/>
      <c r="E64" s="214">
        <v>0</v>
      </c>
      <c r="F64" s="214">
        <v>0</v>
      </c>
      <c r="G64" s="214">
        <f t="shared" si="8"/>
        <v>0</v>
      </c>
      <c r="H64" s="214">
        <v>0</v>
      </c>
      <c r="I64" s="216">
        <f t="shared" si="9"/>
        <v>0</v>
      </c>
    </row>
    <row r="65" spans="1:11">
      <c r="A65" s="211"/>
      <c r="B65" s="212"/>
      <c r="C65" s="218"/>
      <c r="D65" s="212"/>
      <c r="E65" s="214">
        <v>0</v>
      </c>
      <c r="F65" s="214">
        <v>0</v>
      </c>
      <c r="G65" s="214">
        <f t="shared" si="8"/>
        <v>0</v>
      </c>
      <c r="H65" s="214">
        <v>0</v>
      </c>
      <c r="I65" s="216">
        <f t="shared" si="9"/>
        <v>0</v>
      </c>
    </row>
    <row r="66" spans="1:11">
      <c r="A66" s="211"/>
      <c r="B66" s="212"/>
      <c r="C66" s="218"/>
      <c r="D66" s="212"/>
      <c r="E66" s="214">
        <v>0</v>
      </c>
      <c r="F66" s="214">
        <v>0</v>
      </c>
      <c r="G66" s="214">
        <f t="shared" si="8"/>
        <v>0</v>
      </c>
      <c r="H66" s="214">
        <v>0</v>
      </c>
      <c r="I66" s="216">
        <f t="shared" si="9"/>
        <v>0</v>
      </c>
    </row>
    <row r="67" spans="1:11">
      <c r="A67" s="211"/>
      <c r="B67" s="212"/>
      <c r="C67" s="218"/>
      <c r="D67" s="212"/>
      <c r="E67" s="214">
        <v>0</v>
      </c>
      <c r="F67" s="214">
        <v>0</v>
      </c>
      <c r="G67" s="214">
        <f t="shared" si="8"/>
        <v>0</v>
      </c>
      <c r="H67" s="214">
        <v>0</v>
      </c>
      <c r="I67" s="216">
        <f t="shared" si="9"/>
        <v>0</v>
      </c>
    </row>
    <row r="68" spans="1:11">
      <c r="A68" s="211"/>
      <c r="B68" s="212"/>
      <c r="C68" s="218"/>
      <c r="D68" s="212"/>
      <c r="E68" s="214">
        <v>0</v>
      </c>
      <c r="F68" s="214">
        <v>0</v>
      </c>
      <c r="G68" s="214">
        <f t="shared" si="8"/>
        <v>0</v>
      </c>
      <c r="H68" s="214">
        <v>0</v>
      </c>
      <c r="I68" s="216">
        <f t="shared" si="9"/>
        <v>0</v>
      </c>
    </row>
    <row r="69" spans="1:11">
      <c r="A69" s="211"/>
      <c r="B69" s="212"/>
      <c r="C69" s="218"/>
      <c r="D69" s="212"/>
      <c r="E69" s="214">
        <v>0</v>
      </c>
      <c r="F69" s="214">
        <v>0</v>
      </c>
      <c r="G69" s="214">
        <f t="shared" si="8"/>
        <v>0</v>
      </c>
      <c r="H69" s="214">
        <v>0</v>
      </c>
      <c r="I69" s="216">
        <f t="shared" si="9"/>
        <v>0</v>
      </c>
    </row>
    <row r="70" spans="1:11">
      <c r="A70" s="211"/>
      <c r="B70" s="212"/>
      <c r="C70" s="218"/>
      <c r="D70" s="212"/>
      <c r="E70" s="214">
        <f>SUM(E64:E69)</f>
        <v>0</v>
      </c>
      <c r="F70" s="214">
        <f>SUM(F64:F69)</f>
        <v>0</v>
      </c>
      <c r="G70" s="214">
        <f>SUM(G64:G69)</f>
        <v>0</v>
      </c>
      <c r="H70" s="214"/>
      <c r="I70" s="216">
        <f>SUM(I64:I69)</f>
        <v>0</v>
      </c>
    </row>
    <row r="71" spans="1:11">
      <c r="A71" s="211"/>
      <c r="B71" s="212"/>
      <c r="C71" s="213"/>
      <c r="D71" s="212"/>
      <c r="E71" s="214"/>
      <c r="F71" s="214"/>
      <c r="G71" s="214"/>
      <c r="H71" s="214"/>
      <c r="I71" s="216"/>
    </row>
    <row r="72" spans="1:11">
      <c r="A72" s="211"/>
      <c r="B72" s="212"/>
      <c r="C72" s="218"/>
      <c r="D72" s="212"/>
      <c r="E72" s="214">
        <v>0</v>
      </c>
      <c r="F72" s="214">
        <v>0</v>
      </c>
      <c r="G72" s="214">
        <f>E72+F72</f>
        <v>0</v>
      </c>
      <c r="H72" s="214">
        <v>0</v>
      </c>
      <c r="I72" s="216">
        <f>G72+H72</f>
        <v>0</v>
      </c>
    </row>
    <row r="73" spans="1:11">
      <c r="A73" s="211"/>
      <c r="B73" s="212"/>
      <c r="C73" s="218"/>
      <c r="D73" s="212"/>
      <c r="E73" s="214">
        <v>0</v>
      </c>
      <c r="F73" s="214">
        <v>0</v>
      </c>
      <c r="G73" s="214">
        <f>E73+F73</f>
        <v>0</v>
      </c>
      <c r="H73" s="214">
        <v>0</v>
      </c>
      <c r="I73" s="216">
        <f>G73+H73</f>
        <v>0</v>
      </c>
    </row>
    <row r="74" spans="1:11">
      <c r="A74" s="211"/>
      <c r="B74" s="212"/>
      <c r="C74" s="218"/>
      <c r="D74" s="212"/>
      <c r="E74" s="214">
        <f>SUM(E72:E73)</f>
        <v>0</v>
      </c>
      <c r="F74" s="214">
        <f>SUM(F72:F73)</f>
        <v>0</v>
      </c>
      <c r="G74" s="214">
        <f>SUM(G72:G73)</f>
        <v>0</v>
      </c>
      <c r="H74" s="214"/>
      <c r="I74" s="216">
        <f>SUM(I72:I73)</f>
        <v>0</v>
      </c>
      <c r="K74" s="221"/>
    </row>
    <row r="75" spans="1:11">
      <c r="A75" s="211"/>
      <c r="B75" s="212"/>
      <c r="C75" s="213"/>
      <c r="D75" s="212"/>
      <c r="E75" s="214"/>
      <c r="F75" s="214"/>
      <c r="G75" s="214"/>
      <c r="H75" s="214"/>
      <c r="I75" s="216"/>
    </row>
    <row r="76" spans="1:11">
      <c r="A76" s="211"/>
      <c r="B76" s="212"/>
      <c r="C76" s="218"/>
      <c r="D76" s="212"/>
      <c r="E76" s="214">
        <v>0</v>
      </c>
      <c r="F76" s="214"/>
      <c r="G76" s="214">
        <f>E76+F76</f>
        <v>0</v>
      </c>
      <c r="H76" s="214">
        <v>0</v>
      </c>
      <c r="I76" s="216">
        <f>G76+H76</f>
        <v>0</v>
      </c>
    </row>
    <row r="77" spans="1:11">
      <c r="A77" s="211"/>
      <c r="B77" s="212"/>
      <c r="C77" s="218"/>
      <c r="D77" s="212"/>
      <c r="E77" s="214">
        <v>0</v>
      </c>
      <c r="F77" s="214"/>
      <c r="G77" s="214">
        <f>E77+F77</f>
        <v>0</v>
      </c>
      <c r="H77" s="214">
        <v>0</v>
      </c>
      <c r="I77" s="216">
        <f>G77+H77</f>
        <v>0</v>
      </c>
    </row>
    <row r="78" spans="1:11">
      <c r="A78" s="211"/>
      <c r="B78" s="212"/>
      <c r="C78" s="213"/>
      <c r="D78" s="212"/>
      <c r="E78" s="214">
        <f>SUM(E76:E77)</f>
        <v>0</v>
      </c>
      <c r="F78" s="214">
        <f>SUM(F76:F77)</f>
        <v>0</v>
      </c>
      <c r="G78" s="214">
        <f>SUM(G76:G77)</f>
        <v>0</v>
      </c>
      <c r="H78" s="214"/>
      <c r="I78" s="216">
        <f>SUM(I76:I77)</f>
        <v>0</v>
      </c>
    </row>
    <row r="79" spans="1:11">
      <c r="A79" s="211"/>
      <c r="B79" s="212"/>
      <c r="C79" s="213"/>
      <c r="D79" s="212"/>
      <c r="E79" s="214"/>
      <c r="F79" s="214"/>
      <c r="G79" s="214"/>
      <c r="H79" s="214"/>
      <c r="I79" s="216"/>
    </row>
    <row r="80" spans="1:11">
      <c r="A80" s="211"/>
      <c r="B80" s="212"/>
      <c r="C80" s="218"/>
      <c r="D80" s="212"/>
      <c r="E80" s="214">
        <v>0</v>
      </c>
      <c r="F80" s="214">
        <v>0</v>
      </c>
      <c r="G80" s="214">
        <f>E80+F80</f>
        <v>0</v>
      </c>
      <c r="H80" s="214">
        <v>0</v>
      </c>
      <c r="I80" s="216">
        <f>G80+H80</f>
        <v>0</v>
      </c>
    </row>
    <row r="81" spans="1:9">
      <c r="A81" s="211"/>
      <c r="B81" s="212"/>
      <c r="C81" s="213"/>
      <c r="D81" s="212"/>
      <c r="E81" s="214">
        <f>SUM(E80:E80)</f>
        <v>0</v>
      </c>
      <c r="F81" s="214">
        <f>SUM(F80:F80)</f>
        <v>0</v>
      </c>
      <c r="G81" s="214">
        <f>SUM(G80:G80)</f>
        <v>0</v>
      </c>
      <c r="H81" s="214"/>
      <c r="I81" s="216">
        <f>SUM(I80:I80)</f>
        <v>0</v>
      </c>
    </row>
    <row r="82" spans="1:9">
      <c r="A82" s="211"/>
      <c r="B82" s="212"/>
      <c r="C82" s="213"/>
      <c r="D82" s="212"/>
      <c r="E82" s="214"/>
      <c r="F82" s="214"/>
      <c r="G82" s="214"/>
      <c r="H82" s="214"/>
      <c r="I82" s="216"/>
    </row>
    <row r="83" spans="1:9">
      <c r="A83" s="211"/>
      <c r="B83" s="212"/>
      <c r="C83" s="213"/>
      <c r="D83" s="212"/>
      <c r="E83" s="214"/>
      <c r="F83" s="214"/>
      <c r="G83" s="214"/>
      <c r="H83" s="214"/>
      <c r="I83" s="216"/>
    </row>
    <row r="84" spans="1:9">
      <c r="A84" s="211"/>
      <c r="B84" s="212"/>
      <c r="C84" s="218"/>
      <c r="D84" s="212"/>
      <c r="E84" s="214"/>
      <c r="F84" s="214"/>
      <c r="G84" s="214"/>
      <c r="H84" s="214"/>
      <c r="I84" s="216"/>
    </row>
    <row r="85" spans="1:9">
      <c r="A85" s="211"/>
      <c r="B85" s="212"/>
      <c r="C85" s="218"/>
      <c r="D85" s="212"/>
      <c r="E85" s="214"/>
      <c r="F85" s="214"/>
      <c r="G85" s="214"/>
      <c r="H85" s="214"/>
      <c r="I85" s="216"/>
    </row>
    <row r="86" spans="1:9" s="228" customFormat="1" ht="13.5" thickBot="1">
      <c r="A86" s="222" t="s">
        <v>436</v>
      </c>
      <c r="B86" s="223"/>
      <c r="C86" s="224"/>
      <c r="D86" s="225"/>
      <c r="E86" s="226">
        <f>E8+E17+E26+E31+E36+E44+E46+E54+E58+E62+E70+E74+E78+E81+E84</f>
        <v>0</v>
      </c>
      <c r="F86" s="226">
        <f>F7+F17+F26+F31+F36+F44+F46+F54+F58+F62+F70+F74+F78+F81+F84</f>
        <v>0</v>
      </c>
      <c r="G86" s="226">
        <f>G7+G17+G26+G31+G36+G44+G46+G54+G58+G62+G70+G74+G78+G81+G84</f>
        <v>0</v>
      </c>
      <c r="H86" s="226">
        <f>SUM(H7:H85)</f>
        <v>0</v>
      </c>
      <c r="I86" s="227">
        <f>I7+I17+I26+I31+I36+I44+I46+I54+I58+I62+I70+I74+I78+I81+I84</f>
        <v>0</v>
      </c>
    </row>
  </sheetData>
  <sheetProtection password="8197" sheet="1" selectLockedCells="1"/>
  <printOptions horizontalCentered="1" verticalCentered="1"/>
  <pageMargins left="0.35433070866141736" right="0.35433070866141736" top="0.39370078740157483" bottom="0.51181102362204722" header="0.51181102362204722" footer="0.51181102362204722"/>
  <pageSetup scale="60" orientation="portrait" r:id="rId1"/>
  <headerFooter alignWithMargins="0">
    <oddFooter>&amp;L&amp;8&amp;F&amp;R&amp;8&amp;P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CH Document" ma:contentTypeID="0x010100FD670D07A0AAF0498F7B1B382B052B1000FFB304E8B382084892959DA362482E8E" ma:contentTypeVersion="12" ma:contentTypeDescription="" ma:contentTypeScope="" ma:versionID="9f53b2313f8a6d5cad45e94ccc7c8f72">
  <xsd:schema xmlns:xsd="http://www.w3.org/2001/XMLSchema" xmlns:xs="http://www.w3.org/2001/XMLSchema" xmlns:p="http://schemas.microsoft.com/office/2006/metadata/properties" xmlns:ns2="fb7bb010-2db4-493a-8fda-461f7555ad08" xmlns:ns3="9e8b847d-8659-4b2f-93d3-66b8cb5246a9" xmlns:ns4="c95f671a-7681-4bd5-a340-3e8d21362b70" targetNamespace="http://schemas.microsoft.com/office/2006/metadata/properties" ma:root="true" ma:fieldsID="b1cc255549967a6010dd17209b668809" ns2:_="" ns3:_="" ns4:_="">
    <xsd:import namespace="fb7bb010-2db4-493a-8fda-461f7555ad08"/>
    <xsd:import namespace="9e8b847d-8659-4b2f-93d3-66b8cb5246a9"/>
    <xsd:import namespace="c95f671a-7681-4bd5-a340-3e8d21362b7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LICE_x0020_Content_x0020_ID" minOccurs="0"/>
                <xsd:element ref="ns2:SLICE_x0020_DocID" minOccurs="0"/>
                <xsd:element ref="ns2:SLICE_x0020_Revision" minOccurs="0"/>
                <xsd:element ref="ns2:f427b3346aeb40698f128069b39d09fc" minOccurs="0"/>
                <xsd:element ref="ns3:jad599b7e47f4dadb05516bc9738687f" minOccurs="0"/>
                <xsd:element ref="ns3:File_x0020_Ref_x0020__x0023_" minOccurs="0"/>
                <xsd:element ref="ns3:Project_x0020_Ref_x0020__x0023_" minOccurs="0"/>
                <xsd:element ref="ns4:MediaLengthInSeconds" minOccurs="0"/>
                <xsd:element ref="ns4:lcf76f155ced4ddcb4097134ff3c332f" minOccurs="0"/>
                <xsd:element ref="ns4:AC_x0020_Assignment" minOccurs="0"/>
                <xsd:element ref="ns4:Development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bb010-2db4-493a-8fda-461f7555ad08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6cdc8cb5-8093-44e9-8b4c-8fed2a58e898}" ma:internalName="TaxCatchAll" ma:showField="CatchAllData" ma:web="9e8b847d-8659-4b2f-93d3-66b8cb5246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6cdc8cb5-8093-44e9-8b4c-8fed2a58e898}" ma:internalName="TaxCatchAllLabel" ma:readOnly="true" ma:showField="CatchAllDataLabel" ma:web="9e8b847d-8659-4b2f-93d3-66b8cb5246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LICE_x0020_Content_x0020_ID" ma:index="12" nillable="true" ma:displayName="SLICE Content ID" ma:internalName="SLICE_x0020_Content_x0020_ID">
      <xsd:simpleType>
        <xsd:restriction base="dms:Text">
          <xsd:maxLength value="255"/>
        </xsd:restriction>
      </xsd:simpleType>
    </xsd:element>
    <xsd:element name="SLICE_x0020_DocID" ma:index="13" nillable="true" ma:displayName="SLICE DocID" ma:internalName="SLICE_x0020_DocID">
      <xsd:simpleType>
        <xsd:restriction base="dms:Text">
          <xsd:maxLength value="255"/>
        </xsd:restriction>
      </xsd:simpleType>
    </xsd:element>
    <xsd:element name="SLICE_x0020_Revision" ma:index="14" nillable="true" ma:displayName="SLICE Revision" ma:internalName="SLICE_x0020_Revision">
      <xsd:simpleType>
        <xsd:restriction base="dms:Text">
          <xsd:maxLength value="255"/>
        </xsd:restriction>
      </xsd:simpleType>
    </xsd:element>
    <xsd:element name="f427b3346aeb40698f128069b39d09fc" ma:index="15" nillable="true" ma:taxonomy="true" ma:internalName="f427b3346aeb40698f128069b39d09fc" ma:taxonomyFieldName="BCH_x0020_Doc_x0020_Type" ma:displayName="Doc Type" ma:readOnly="false" ma:default="" ma:fieldId="{f427b334-6aeb-4069-8f12-8069b39d09fc}" ma:sspId="b133e21d-30f6-4ddd-b6bc-84003b8fc06f" ma:termSetId="024c0056-cf98-4b82-88bf-7d93d1593c0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b847d-8659-4b2f-93d3-66b8cb5246a9" elementFormDefault="qualified">
    <xsd:import namespace="http://schemas.microsoft.com/office/2006/documentManagement/types"/>
    <xsd:import namespace="http://schemas.microsoft.com/office/infopath/2007/PartnerControls"/>
    <xsd:element name="jad599b7e47f4dadb05516bc9738687f" ma:index="16" nillable="true" ma:taxonomy="true" ma:internalName="jad599b7e47f4dadb05516bc9738687f" ma:taxonomyFieldName="RM_x0020_Tag" ma:displayName="RM Tag" ma:readOnly="false" ma:default="" ma:fieldId="{3ad599b7-e47f-4dad-b055-16bc9738687f}" ma:sspId="b133e21d-30f6-4ddd-b6bc-84003b8fc06f" ma:termSetId="f7d52f2d-a6d1-407f-a76e-2144039b7e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_x0020_Ref_x0020__x0023_" ma:index="17" nillable="true" ma:displayName="File Ref #" ma:decimals="0" ma:format="Dropdown" ma:indexed="true" ma:internalName="File_x0020_Ref_x0020__x0023_" ma:percentage="FALSE">
      <xsd:simpleType>
        <xsd:restriction base="dms:Number"/>
      </xsd:simpleType>
    </xsd:element>
    <xsd:element name="Project_x0020_Ref_x0020__x0023_" ma:index="18" nillable="true" ma:displayName="Project Ref #" ma:format="Dropdown" ma:internalName="Project_x0020_Ref_x0020__x0023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f671a-7681-4bd5-a340-3e8d21362b70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133e21d-30f6-4ddd-b6bc-84003b8fc0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C_x0020_Assignment" ma:index="22" nillable="true" ma:displayName="AC Assignment" ma:list="UserInfo" ma:SharePointGroup="0" ma:internalName="AC_x0020_Assignmen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velopmentManager" ma:index="23" nillable="true" ma:displayName="DM" ma:format="Dropdown" ma:internalName="DevelopmentManag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LICE_x0020_DocID xmlns="fb7bb010-2db4-493a-8fda-461f7555ad08" xsi:nil="true"/>
    <SLICE_x0020_Revision xmlns="fb7bb010-2db4-493a-8fda-461f7555ad08" xsi:nil="true"/>
    <SLICE_x0020_Content_x0020_ID xmlns="fb7bb010-2db4-493a-8fda-461f7555ad08" xsi:nil="true"/>
    <TaxCatchAll xmlns="fb7bb010-2db4-493a-8fda-461f7555ad08" xsi:nil="true"/>
    <jad599b7e47f4dadb05516bc9738687f xmlns="9e8b847d-8659-4b2f-93d3-66b8cb5246a9">
      <Terms xmlns="http://schemas.microsoft.com/office/infopath/2007/PartnerControls"/>
    </jad599b7e47f4dadb05516bc9738687f>
    <File_x0020_Ref_x0020__x0023_ xmlns="9e8b847d-8659-4b2f-93d3-66b8cb5246a9" xsi:nil="true"/>
    <Project_x0020_Ref_x0020__x0023_ xmlns="9e8b847d-8659-4b2f-93d3-66b8cb5246a9" xsi:nil="true"/>
    <f427b3346aeb40698f128069b39d09fc xmlns="fb7bb010-2db4-493a-8fda-461f7555ad08">
      <Terms xmlns="http://schemas.microsoft.com/office/infopath/2007/PartnerControls"/>
    </f427b3346aeb40698f128069b39d09fc>
    <AC_x0020_Assignment xmlns="c95f671a-7681-4bd5-a340-3e8d21362b70">
      <UserInfo>
        <DisplayName/>
        <AccountId xsi:nil="true"/>
        <AccountType/>
      </UserInfo>
    </AC_x0020_Assignment>
    <lcf76f155ced4ddcb4097134ff3c332f xmlns="c95f671a-7681-4bd5-a340-3e8d21362b70">
      <Terms xmlns="http://schemas.microsoft.com/office/infopath/2007/PartnerControls"/>
    </lcf76f155ced4ddcb4097134ff3c332f>
    <DevelopmentManager xmlns="c95f671a-7681-4bd5-a340-3e8d21362b7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b133e21d-30f6-4ddd-b6bc-84003b8fc06f" ContentTypeId="0x010100FD670D07A0AAF0498F7B1B382B052B10" PreviousValue="false"/>
</file>

<file path=customXml/itemProps1.xml><?xml version="1.0" encoding="utf-8"?>
<ds:datastoreItem xmlns:ds="http://schemas.openxmlformats.org/officeDocument/2006/customXml" ds:itemID="{A7A416EE-7BE8-4CEA-B125-D9574D1C5B5D}"/>
</file>

<file path=customXml/itemProps2.xml><?xml version="1.0" encoding="utf-8"?>
<ds:datastoreItem xmlns:ds="http://schemas.openxmlformats.org/officeDocument/2006/customXml" ds:itemID="{EA01E399-09D7-45CE-997B-1652BD2B9940}"/>
</file>

<file path=customXml/itemProps3.xml><?xml version="1.0" encoding="utf-8"?>
<ds:datastoreItem xmlns:ds="http://schemas.openxmlformats.org/officeDocument/2006/customXml" ds:itemID="{95671720-7DBB-4A77-9F57-2216EBCCD614}"/>
</file>

<file path=customXml/itemProps4.xml><?xml version="1.0" encoding="utf-8"?>
<ds:datastoreItem xmlns:ds="http://schemas.openxmlformats.org/officeDocument/2006/customXml" ds:itemID="{2A1C6A60-15E5-4FCC-AB61-6ECFE9479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BC Housing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Danna Locke</dc:creator>
  <cp:keywords/>
  <dc:description/>
  <cp:lastModifiedBy>Lisa Helps</cp:lastModifiedBy>
  <cp:revision/>
  <dcterms:created xsi:type="dcterms:W3CDTF">2007-03-01T17:58:24Z</dcterms:created>
  <dcterms:modified xsi:type="dcterms:W3CDTF">2025-02-12T20:18:40Z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dDocName">
    <vt:lpwstr>UCM4_295136</vt:lpwstr>
  </property>
  <property fmtid="{D5CDD505-2E9C-101B-9397-08002B2CF9AE}" pid="4" name="DISProperties">
    <vt:lpwstr>DISdDocName,DIScgiUrl,DISdUser,DISdID,DISidcName,DISTaskPaneUrl</vt:lpwstr>
  </property>
  <property fmtid="{D5CDD505-2E9C-101B-9397-08002B2CF9AE}" pid="5" name="DIScgiUrl">
    <vt:lpwstr>http://wccm1.bchousing.org/cs/idcplg</vt:lpwstr>
  </property>
  <property fmtid="{D5CDD505-2E9C-101B-9397-08002B2CF9AE}" pid="6" name="DISdUser">
    <vt:lpwstr>anonymous</vt:lpwstr>
  </property>
  <property fmtid="{D5CDD505-2E9C-101B-9397-08002B2CF9AE}" pid="7" name="DISdID">
    <vt:lpwstr>4503084</vt:lpwstr>
  </property>
  <property fmtid="{D5CDD505-2E9C-101B-9397-08002B2CF9AE}" pid="8" name="DISidcName">
    <vt:lpwstr>wccwl1bchousingorg16200</vt:lpwstr>
  </property>
  <property fmtid="{D5CDD505-2E9C-101B-9397-08002B2CF9AE}" pid="9" name="DISTaskPaneUrl">
    <vt:lpwstr>http://wccm1.bchousing.org/cs/idcplg?IdcService=DESKTOP_DOC_INFO&amp;dDocName=UCM4_295136&amp;dID=4503084&amp;ClientControlled=DocMan,taskpane&amp;coreContentOnly=1</vt:lpwstr>
  </property>
  <property fmtid="{D5CDD505-2E9C-101B-9397-08002B2CF9AE}" pid="10" name="ContentTypeId">
    <vt:lpwstr>0x010100FD670D07A0AAF0498F7B1B382B052B1000FFB304E8B382084892959DA362482E8E</vt:lpwstr>
  </property>
  <property fmtid="{D5CDD505-2E9C-101B-9397-08002B2CF9AE}" pid="11" name="BCH Doc Type">
    <vt:lpwstr/>
  </property>
  <property fmtid="{D5CDD505-2E9C-101B-9397-08002B2CF9AE}" pid="12" name="RM Tag">
    <vt:lpwstr/>
  </property>
</Properties>
</file>